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rank\Documents\Frank\Writing\"/>
    </mc:Choice>
  </mc:AlternateContent>
  <bookViews>
    <workbookView xWindow="0" yWindow="0" windowWidth="20265" windowHeight="13395" activeTab="3"/>
  </bookViews>
  <sheets>
    <sheet name="Read Me" sheetId="3" r:id="rId1"/>
    <sheet name="1-Formatting" sheetId="4" r:id="rId2"/>
    <sheet name="2-Numbers" sheetId="5" r:id="rId3"/>
    <sheet name="3-Formulas" sheetId="6" r:id="rId4"/>
    <sheet name="4-Macros" sheetId="7" r:id="rId5"/>
  </sheets>
  <calcPr calcId="152511"/>
</workbook>
</file>

<file path=xl/calcChain.xml><?xml version="1.0" encoding="utf-8"?>
<calcChain xmlns="http://schemas.openxmlformats.org/spreadsheetml/2006/main">
  <c r="E32" i="5" l="1"/>
  <c r="E36" i="5"/>
  <c r="E35" i="5"/>
  <c r="E34" i="5"/>
  <c r="E33" i="5"/>
  <c r="E80" i="6"/>
  <c r="D147" i="6"/>
  <c r="D148" i="6" s="1"/>
  <c r="D149" i="6"/>
  <c r="D150" i="6"/>
  <c r="E82" i="6"/>
  <c r="E68" i="6"/>
  <c r="D12" i="6"/>
  <c r="D11" i="6"/>
  <c r="C116" i="6"/>
  <c r="C115" i="6"/>
  <c r="C114" i="6"/>
  <c r="C113" i="6"/>
  <c r="C112" i="6"/>
  <c r="C110" i="6"/>
  <c r="C111" i="6" s="1"/>
  <c r="D46" i="6" l="1"/>
  <c r="F39" i="6"/>
  <c r="F38" i="6"/>
  <c r="F37" i="6"/>
  <c r="F36" i="6"/>
  <c r="C56" i="6"/>
  <c r="C51" i="6"/>
  <c r="D10" i="6"/>
  <c r="D9" i="6"/>
  <c r="D8" i="6"/>
  <c r="A8" i="6"/>
  <c r="D7" i="6"/>
  <c r="D6" i="6"/>
  <c r="E88" i="6"/>
  <c r="E87" i="6"/>
  <c r="E81" i="6"/>
  <c r="F79" i="6"/>
  <c r="E79" i="6"/>
  <c r="F78" i="6"/>
  <c r="E78" i="6"/>
  <c r="F77" i="6"/>
  <c r="E77" i="6"/>
  <c r="F76" i="6"/>
  <c r="E76" i="6"/>
  <c r="E67" i="6"/>
  <c r="E66" i="6"/>
  <c r="E65" i="6"/>
  <c r="E64" i="6"/>
  <c r="E63" i="6"/>
  <c r="E62" i="6"/>
  <c r="E61" i="6"/>
  <c r="J32" i="6"/>
  <c r="I32" i="6"/>
  <c r="H32" i="6"/>
  <c r="G32" i="6"/>
  <c r="F32" i="6"/>
  <c r="E32" i="6"/>
  <c r="D32" i="6"/>
  <c r="C32" i="6"/>
  <c r="B32" i="6"/>
  <c r="J31" i="6"/>
  <c r="I31" i="6"/>
  <c r="H31" i="6"/>
  <c r="G31" i="6"/>
  <c r="F31" i="6"/>
  <c r="E31" i="6"/>
  <c r="D31" i="6"/>
  <c r="C31" i="6"/>
  <c r="B31" i="6"/>
  <c r="J30" i="6"/>
  <c r="I30" i="6"/>
  <c r="H30" i="6"/>
  <c r="G30" i="6"/>
  <c r="F30" i="6"/>
  <c r="E30" i="6"/>
  <c r="D30" i="6"/>
  <c r="C30" i="6"/>
  <c r="B30" i="6"/>
  <c r="J29" i="6"/>
  <c r="I29" i="6"/>
  <c r="H29" i="6"/>
  <c r="G29" i="6"/>
  <c r="F29" i="6"/>
  <c r="E29" i="6"/>
  <c r="D29" i="6"/>
  <c r="C29" i="6"/>
  <c r="B29" i="6"/>
  <c r="J28" i="6"/>
  <c r="I28" i="6"/>
  <c r="H28" i="6"/>
  <c r="G28" i="6"/>
  <c r="F28" i="6"/>
  <c r="E28" i="6"/>
  <c r="D28" i="6"/>
  <c r="C28" i="6"/>
  <c r="B28" i="6"/>
  <c r="J27" i="6"/>
  <c r="I27" i="6"/>
  <c r="H27" i="6"/>
  <c r="G27" i="6"/>
  <c r="F27" i="6"/>
  <c r="E27" i="6"/>
  <c r="D27" i="6"/>
  <c r="C27" i="6"/>
  <c r="B27" i="6"/>
  <c r="J26" i="6"/>
  <c r="I26" i="6"/>
  <c r="H26" i="6"/>
  <c r="G26" i="6"/>
  <c r="F26" i="6"/>
  <c r="E26" i="6"/>
  <c r="D26" i="6"/>
  <c r="C26" i="6"/>
  <c r="B26" i="6"/>
  <c r="J25" i="6"/>
  <c r="I25" i="6"/>
  <c r="H25" i="6"/>
  <c r="G25" i="6"/>
  <c r="F25" i="6"/>
  <c r="E25" i="6"/>
  <c r="D25" i="6"/>
  <c r="C25" i="6"/>
  <c r="B25" i="6"/>
  <c r="J24" i="6"/>
  <c r="I24" i="6"/>
  <c r="H24" i="6"/>
  <c r="G24" i="6"/>
  <c r="F24" i="6"/>
  <c r="E24" i="6"/>
  <c r="D24" i="6"/>
  <c r="C24" i="6"/>
  <c r="B24" i="6"/>
  <c r="J23" i="6"/>
  <c r="I23" i="6"/>
  <c r="H23" i="6"/>
  <c r="G23" i="6"/>
  <c r="F23" i="6"/>
  <c r="E23" i="6"/>
  <c r="D23" i="6"/>
  <c r="C23" i="6"/>
  <c r="B23" i="6"/>
  <c r="J22" i="6"/>
  <c r="I22" i="6"/>
  <c r="H22" i="6"/>
  <c r="G22" i="6"/>
  <c r="F22" i="6"/>
  <c r="E22" i="6"/>
  <c r="D22" i="6"/>
  <c r="C22" i="6"/>
  <c r="B22" i="6"/>
  <c r="J21" i="6"/>
  <c r="I21" i="6"/>
  <c r="H21" i="6"/>
  <c r="G21" i="6"/>
  <c r="F21" i="6"/>
  <c r="E21" i="6"/>
  <c r="D21" i="6"/>
  <c r="C21" i="6"/>
  <c r="B21" i="6"/>
  <c r="J20" i="6"/>
  <c r="I20" i="6"/>
  <c r="H20" i="6"/>
  <c r="G20" i="6"/>
  <c r="F20" i="6"/>
  <c r="E20" i="6"/>
  <c r="D20" i="6"/>
  <c r="C20" i="6"/>
  <c r="B20" i="6"/>
  <c r="J19" i="6"/>
  <c r="I19" i="6"/>
  <c r="H19" i="6"/>
  <c r="G19" i="6"/>
  <c r="F19" i="6"/>
  <c r="E19" i="6"/>
  <c r="D19" i="6"/>
  <c r="C19" i="6"/>
  <c r="B19" i="6"/>
  <c r="J18" i="6"/>
  <c r="I18" i="6"/>
  <c r="H18" i="6"/>
  <c r="G18" i="6"/>
  <c r="F18" i="6"/>
  <c r="E18" i="6"/>
  <c r="D18" i="6"/>
  <c r="C18" i="6"/>
  <c r="B18" i="6"/>
  <c r="J17" i="6"/>
  <c r="I17" i="6"/>
  <c r="H17" i="6"/>
  <c r="G17" i="6"/>
  <c r="F17" i="6"/>
  <c r="E17" i="6"/>
  <c r="D17" i="6"/>
  <c r="B17" i="6"/>
  <c r="A29" i="5"/>
  <c r="E29" i="5"/>
  <c r="E28" i="5"/>
  <c r="A28" i="5"/>
  <c r="D28" i="5"/>
  <c r="E27" i="5"/>
  <c r="D27" i="5"/>
  <c r="A27" i="5"/>
  <c r="A26" i="5"/>
  <c r="E26" i="5"/>
  <c r="A25" i="5"/>
  <c r="E25" i="5"/>
  <c r="E24" i="5"/>
  <c r="A24" i="5"/>
  <c r="D24" i="5"/>
  <c r="E23" i="5"/>
  <c r="D23" i="5"/>
  <c r="A23" i="5"/>
  <c r="A22" i="5"/>
  <c r="E22" i="5"/>
  <c r="E21" i="5"/>
  <c r="A21" i="5"/>
  <c r="D21" i="5"/>
  <c r="E20" i="5"/>
  <c r="D20" i="5"/>
  <c r="A20" i="5"/>
  <c r="E19" i="5"/>
  <c r="E15" i="5"/>
  <c r="D15" i="5"/>
  <c r="C15" i="5"/>
  <c r="B15" i="5"/>
  <c r="E14" i="5"/>
  <c r="D14" i="5"/>
  <c r="C14" i="5"/>
  <c r="B14" i="5"/>
  <c r="E13" i="5"/>
  <c r="D13" i="5"/>
  <c r="C13" i="5"/>
  <c r="B13" i="5"/>
  <c r="E12" i="5"/>
  <c r="D12" i="5"/>
  <c r="C12" i="5"/>
  <c r="B12" i="5"/>
  <c r="E11" i="5"/>
  <c r="D11" i="5"/>
  <c r="C11" i="5"/>
  <c r="B11" i="5"/>
  <c r="E10" i="5"/>
  <c r="D10" i="5"/>
  <c r="C10" i="5"/>
  <c r="B10" i="5"/>
  <c r="E9" i="5"/>
  <c r="D9" i="5"/>
  <c r="C9" i="5"/>
  <c r="B9" i="5"/>
  <c r="E8" i="5"/>
  <c r="D8" i="5"/>
  <c r="C8" i="5"/>
  <c r="B8" i="5"/>
  <c r="E7" i="5"/>
  <c r="D7" i="5"/>
  <c r="C7" i="5"/>
  <c r="B7" i="5"/>
  <c r="E6" i="5"/>
  <c r="D6" i="5"/>
  <c r="C6" i="5"/>
  <c r="B6" i="5"/>
  <c r="E5" i="5"/>
  <c r="D5" i="5"/>
  <c r="C5" i="5"/>
  <c r="B5" i="5"/>
  <c r="D19" i="5"/>
  <c r="D26" i="5"/>
  <c r="D25" i="5"/>
  <c r="D29" i="5"/>
</calcChain>
</file>

<file path=xl/sharedStrings.xml><?xml version="1.0" encoding="utf-8"?>
<sst xmlns="http://schemas.openxmlformats.org/spreadsheetml/2006/main" count="387" uniqueCount="331">
  <si>
    <t>Daniel</t>
  </si>
  <si>
    <t>Paul</t>
  </si>
  <si>
    <t>The VLOOKUP has 3 parameters:   =vlookup(search value,  table range, index value, True/False)</t>
  </si>
  <si>
    <t>table range:  The rows and columns of the table, in this case, B8:D18</t>
  </si>
  <si>
    <t>Requirements for the table:  1)  must be alphabetical in the "search" column (the first column in the table); 2) no blank rows;  3) index can't exceed the number of columns in the range</t>
  </si>
  <si>
    <t>index value:   the column to be returned;  1 = the value in column  B, 2 the value in the next column to the right (in this case, C), 3 = next column over, etc.</t>
  </si>
  <si>
    <t>Cell pulldown</t>
  </si>
  <si>
    <t xml:space="preserve">To define a cell pulldown, highlight the cell, then </t>
  </si>
  <si>
    <t>Example--&gt;</t>
  </si>
  <si>
    <t xml:space="preserve">When finished, </t>
  </si>
  <si>
    <t>You can copy the cell to another place (for example the next row down); this allows you to create an input sheet where column Q (for example) will take only the</t>
  </si>
  <si>
    <t xml:space="preserve"> </t>
  </si>
  <si>
    <t>=INDIRECT() function</t>
  </si>
  <si>
    <t>Mary</t>
  </si>
  <si>
    <t>Note:  if you want the pulldown entries to be alphabetic, sort the list on the "tables" sheet</t>
  </si>
  <si>
    <t>For the INDIRECT function, always enter a complete cell range; then INDIRECT can be used, specifying that cell range, wherever it might be.</t>
  </si>
  <si>
    <t>search value:     the value that is to be searched for in the lookup (should be in the first column of the table)</t>
  </si>
  <si>
    <t>True/false:  if an EXACT match is required, enter "FALSE"; I think it defaults to "True"; if you put "TRUE" and the entry is not found, it will return the next lowest table entry.</t>
  </si>
  <si>
    <t>values in a list.</t>
  </si>
  <si>
    <t>Click on the various sheets to see examples of how the formulas can be used.</t>
  </si>
  <si>
    <t>Sheet</t>
  </si>
  <si>
    <t>Contents</t>
  </si>
  <si>
    <t>1-Formatting</t>
  </si>
  <si>
    <t>Basic formatting of cells and blocks of cells</t>
  </si>
  <si>
    <t>Example of</t>
  </si>
  <si>
    <t>Centered in a Cell</t>
  </si>
  <si>
    <t>Format | Cells | Alignment | Horizontal:  Centered ; Vertical: Centered</t>
  </si>
  <si>
    <t>Right-justified</t>
  </si>
  <si>
    <t>Format | Cells | Alignment | Horizontal:  Right</t>
  </si>
  <si>
    <t>Left-Justified</t>
  </si>
  <si>
    <t>Format | Cells | Alignment | Horizontal:  Left</t>
  </si>
  <si>
    <t>Bold, Italic, 14-point</t>
  </si>
  <si>
    <t>Format | Cells | Font |  Font Style: "Bold Italic", Size: 14</t>
  </si>
  <si>
    <t>Wrap very long text so it all fits into one single, solitary cell</t>
  </si>
  <si>
    <t>Format | Cells | Alignment | Wrap text</t>
  </si>
  <si>
    <t>Vertical Text</t>
  </si>
  <si>
    <t>Format | Cells | Alignment | Orientation:  90 degrees;   Format | Cells |Font: Color Red</t>
  </si>
  <si>
    <t>More Tips:</t>
  </si>
  <si>
    <t>To make a number into text (for example, keep leading zeroes), precede the number with a single quote:     '000100</t>
  </si>
  <si>
    <t>To make sure a number is stored as a number, precede it with a +:   +222</t>
  </si>
  <si>
    <t>Border around this cell</t>
  </si>
  <si>
    <t>Format | Cells | Border | Outline, then click on the thickness of the line you want</t>
  </si>
  <si>
    <t>Colored background</t>
  </si>
  <si>
    <t>Format | Cells | Patterns, then pick a color from the pallette</t>
  </si>
  <si>
    <t>Center this comment across 3 columns</t>
  </si>
  <si>
    <t>Highlight the 3 columns, then Format | Cells | Alignment | Text Alignment: Horizontal, select the last entry, "center across selection"</t>
  </si>
  <si>
    <t>2-Numbers</t>
  </si>
  <si>
    <t>How to display numbers</t>
  </si>
  <si>
    <t>Any cell shaded in cyan can be changed, and you can watch the calculations being updated automatically</t>
  </si>
  <si>
    <t>Raw Numbers</t>
  </si>
  <si>
    <t>With 3 decimals</t>
  </si>
  <si>
    <t>No decimals</t>
  </si>
  <si>
    <t>As a percentage</t>
  </si>
  <si>
    <t>Scientific Notation</t>
  </si>
  <si>
    <t>3 decimals:  Format | Cells | Number | Category:  Number, Decimals: 3</t>
  </si>
  <si>
    <t>No decimals:  Format | Cells | Number | Category: Number, decimals: 0</t>
  </si>
  <si>
    <t>Percentage:  Format | Cells |  Number | Category: Percentage</t>
  </si>
  <si>
    <t>Scientific:  Format | Cells | Number | Category: Scientific</t>
  </si>
  <si>
    <t>Numbers again</t>
  </si>
  <si>
    <t>As a Date</t>
  </si>
  <si>
    <t>As currency:</t>
  </si>
  <si>
    <t>Date:  Format | Cells | Number | Category:  Date, select "3/14/01 13:31"</t>
  </si>
  <si>
    <t>Currency:  Format | Cells | Number | Category:  Currency (select # decimals, symbol, etc.)</t>
  </si>
  <si>
    <t>(not valid)</t>
  </si>
  <si>
    <t>2-Representation of Numbers in Excel</t>
  </si>
  <si>
    <t>1-Formatting:  How to format cells or groups of cells:</t>
  </si>
  <si>
    <t>Raw numbers</t>
  </si>
  <si>
    <t>1 Multiplied by 3</t>
  </si>
  <si>
    <t>2 Multiplied by cell above</t>
  </si>
  <si>
    <t>3 Multiplied by itself</t>
  </si>
  <si>
    <t>4 Multiplied by E2 above (change E2 and see)</t>
  </si>
  <si>
    <t>5 Square Root</t>
  </si>
  <si>
    <t>6 Divide by pi</t>
  </si>
  <si>
    <t>7 Multiply by 5, add 7</t>
  </si>
  <si>
    <t>8 Subtract 2 and add "hello" to it</t>
  </si>
  <si>
    <t>9 Natural log (if positive)</t>
  </si>
  <si>
    <t>How to get it:</t>
  </si>
  <si>
    <t>Explanation</t>
  </si>
  <si>
    <t>+a3*3</t>
  </si>
  <si>
    <t>+a4*a3</t>
  </si>
  <si>
    <t>+a3*a3</t>
  </si>
  <si>
    <t>a3*$e$2</t>
  </si>
  <si>
    <t>+a3*5+7</t>
  </si>
  <si>
    <t>+a3-2&amp;" hello"</t>
  </si>
  <si>
    <t>More Raw numbers</t>
  </si>
  <si>
    <t>More functions:</t>
  </si>
  <si>
    <t>Average:</t>
  </si>
  <si>
    <t>Minimum:</t>
  </si>
  <si>
    <t>Maximum:</t>
  </si>
  <si>
    <t>Standard deviation:</t>
  </si>
  <si>
    <t>Count if &gt; 100:</t>
  </si>
  <si>
    <t>Sum if &lt; 25:</t>
  </si>
  <si>
    <t>Median:</t>
  </si>
  <si>
    <t>Date 1</t>
  </si>
  <si>
    <t>Date2</t>
  </si>
  <si>
    <t>Month 1:</t>
  </si>
  <si>
    <t>Day number:</t>
  </si>
  <si>
    <t>Day 1:</t>
  </si>
  <si>
    <t>Formatted date:</t>
  </si>
  <si>
    <t>Year 1:</t>
  </si>
  <si>
    <t>Day of week:</t>
  </si>
  <si>
    <t>Month 2:</t>
  </si>
  <si>
    <t>Week number:</t>
  </si>
  <si>
    <t>Day 2:</t>
  </si>
  <si>
    <t>Year 2</t>
  </si>
  <si>
    <t>End of month:</t>
  </si>
  <si>
    <t>=EOMONTH(9/30/2008,2)</t>
  </si>
  <si>
    <t>Month Table</t>
  </si>
  <si>
    <t>Days</t>
  </si>
  <si>
    <t>Search month</t>
  </si>
  <si>
    <t>Feb</t>
  </si>
  <si>
    <t>Apr</t>
  </si>
  <si>
    <t># Days</t>
  </si>
  <si>
    <t>=VLOOKUP(E62,A63:D74,2)</t>
  </si>
  <si>
    <t>Aug</t>
  </si>
  <si>
    <t>Month of year</t>
  </si>
  <si>
    <t>=VLOOKUP(E62,A63:C74,3)</t>
  </si>
  <si>
    <t>Dec</t>
  </si>
  <si>
    <t>Jan</t>
  </si>
  <si>
    <t>July</t>
  </si>
  <si>
    <t>Jun</t>
  </si>
  <si>
    <t>Mar</t>
  </si>
  <si>
    <t>May</t>
  </si>
  <si>
    <t>Nov</t>
  </si>
  <si>
    <t>Oct</t>
  </si>
  <si>
    <t>Sept</t>
  </si>
  <si>
    <t>Basic mathematical formulas</t>
  </si>
  <si>
    <t>Click on the cell to see how the formula is constructed.</t>
  </si>
  <si>
    <t>Change cyan-shaded cells and see other cells recalculate themselves.</t>
  </si>
  <si>
    <t>may</t>
  </si>
  <si>
    <t>Days between:</t>
  </si>
  <si>
    <t xml:space="preserve">Sections: </t>
  </si>
  <si>
    <t>Row:</t>
  </si>
  <si>
    <t>A-Miscellaneous numeric functions</t>
  </si>
  <si>
    <t>B-String Functions</t>
  </si>
  <si>
    <t xml:space="preserve">C-Statistical </t>
  </si>
  <si>
    <t>D-Date Functions</t>
  </si>
  <si>
    <t>E-Lookup</t>
  </si>
  <si>
    <t>Find</t>
  </si>
  <si>
    <t>Search value=</t>
  </si>
  <si>
    <t>String to search=</t>
  </si>
  <si>
    <t>Start Position:</t>
  </si>
  <si>
    <t>now is the time for all good men to come to the aid of their country</t>
  </si>
  <si>
    <t>(Will return #NA if the search value is not found)</t>
  </si>
  <si>
    <t>Search</t>
  </si>
  <si>
    <t>time</t>
  </si>
  <si>
    <t xml:space="preserve">Note that the starting position (shown as 1) can be replaced with a cell value. </t>
  </si>
  <si>
    <t>3-Formulas</t>
  </si>
  <si>
    <t xml:space="preserve">=LEN(   ) </t>
  </si>
  <si>
    <t>the length of a string or the string in a cell:</t>
  </si>
  <si>
    <t>=LEN("hello")</t>
  </si>
  <si>
    <t>The left-most characters of a string:</t>
  </si>
  <si>
    <t>Result:</t>
  </si>
  <si>
    <t>=LEFT("hello, world",5)</t>
  </si>
  <si>
    <t>=LEFT(string, nbr)</t>
  </si>
  <si>
    <t>The right-most characters of a string:</t>
  </si>
  <si>
    <t>=RIGHT(string, nbr)</t>
  </si>
  <si>
    <t>MID(string,start,nbr)</t>
  </si>
  <si>
    <t>The characters in the middle:</t>
  </si>
  <si>
    <t>=MID("hello, world,5,4)</t>
  </si>
  <si>
    <t>=RIGHT("hello, world,4)</t>
  </si>
  <si>
    <t>String=</t>
  </si>
  <si>
    <t>Try it ---&gt;</t>
  </si>
  <si>
    <t>Now is the time for all good men to come to the aid of their country</t>
  </si>
  <si>
    <t>Start=</t>
  </si>
  <si>
    <t>Length=</t>
  </si>
  <si>
    <t>Result=</t>
  </si>
  <si>
    <t>String length=</t>
  </si>
  <si>
    <t>Left length=</t>
  </si>
  <si>
    <t>Right length=</t>
  </si>
  <si>
    <t>F-Trigonometric</t>
  </si>
  <si>
    <t>The Following table is used in examples of LOOKUP functions</t>
  </si>
  <si>
    <r>
      <t xml:space="preserve">This is used to locate the starting point of a string within a string, e.g., find "world" in the string "hello world"; this search </t>
    </r>
    <r>
      <rPr>
        <b/>
        <sz val="11"/>
        <color theme="1"/>
        <rFont val="Calibri"/>
        <family val="2"/>
        <scheme val="minor"/>
      </rPr>
      <t>is</t>
    </r>
    <r>
      <rPr>
        <sz val="11"/>
        <color theme="1"/>
        <rFont val="Calibri"/>
        <family val="2"/>
        <scheme val="minor"/>
      </rPr>
      <t xml:space="preserve"> case-sensitive</t>
    </r>
  </si>
  <si>
    <r>
      <t xml:space="preserve">Similar to "find", but </t>
    </r>
    <r>
      <rPr>
        <b/>
        <sz val="11"/>
        <color theme="1"/>
        <rFont val="Calibri"/>
        <family val="2"/>
        <scheme val="minor"/>
      </rPr>
      <t>not</t>
    </r>
    <r>
      <rPr>
        <sz val="11"/>
        <color theme="1"/>
        <rFont val="Calibri"/>
        <family val="2"/>
        <scheme val="minor"/>
      </rPr>
      <t xml:space="preserve"> case sensitive:</t>
    </r>
  </si>
  <si>
    <t>=SIN(1)</t>
  </si>
  <si>
    <t>=COS(1)</t>
  </si>
  <si>
    <t>All trig functions receive RADIANS as input; to get results for</t>
  </si>
  <si>
    <t>=SIN(c110)</t>
  </si>
  <si>
    <t>degrees, used RADIANS(nnn), where nnn is the number of degrees</t>
  </si>
  <si>
    <t>Sine of 1 (radian)</t>
  </si>
  <si>
    <t>Tangent of 45 radians</t>
  </si>
  <si>
    <t>Sine of 30 degrees:</t>
  </si>
  <si>
    <t>=SIN(RADIANS(30))</t>
  </si>
  <si>
    <t>Tangent of 45 degrees:</t>
  </si>
  <si>
    <t>=TAN(RADIANS(45))</t>
  </si>
  <si>
    <t>Arctangent of 45 degrees:</t>
  </si>
  <si>
    <t>=ATAN(RADIANS(45))</t>
  </si>
  <si>
    <t>=FIND(b50,b51,1)</t>
  </si>
  <si>
    <t>=SEARCH(c55,c56,1)+H33</t>
  </si>
  <si>
    <t>G-Advanced</t>
  </si>
  <si>
    <t>=MID(d40,d41,d42)</t>
  </si>
  <si>
    <t>=AVERAGE($A$61:$A$73)</t>
  </si>
  <si>
    <t>=MIN($A$61:$A$73)</t>
  </si>
  <si>
    <t>=MAX($A$61:$A$73)</t>
  </si>
  <si>
    <t>=STDEV($A$61:$A$73)</t>
  </si>
  <si>
    <t>=COUNTIF($A$61:$A$73,"&gt;100")</t>
  </si>
  <si>
    <t>=SUMIF($A$61:$A$73,"&lt;25")</t>
  </si>
  <si>
    <t>=MEDIAN($A$61:$A$73)</t>
  </si>
  <si>
    <t>=COUNTIF(A61:A73,"&gt;"&amp;F68)</t>
  </si>
  <si>
    <t>Count if &gt; value in cell F68:</t>
  </si>
  <si>
    <t>=DATE($B$78,$B$76,$B$77)</t>
  </si>
  <si>
    <t>=DATE(B78,B76,B77)</t>
  </si>
  <si>
    <t>=WEEKDAY(DATE($B$78,$B$76,$B$77))</t>
  </si>
  <si>
    <t>=WEEKNUM(DATE($B$78,$B$76,$B$77))</t>
  </si>
  <si>
    <t>=DATE(B81,B79,B80)-DATE(B78,B76,B77)</t>
  </si>
  <si>
    <t>=TAN(45)</t>
  </si>
  <si>
    <t>Sine of cell c110 (radians)</t>
  </si>
  <si>
    <t>Cosine of 1 radian</t>
  </si>
  <si>
    <t>Jessica</t>
  </si>
  <si>
    <t>Noah</t>
  </si>
  <si>
    <t>Caroline</t>
  </si>
  <si>
    <t>Samuel</t>
  </si>
  <si>
    <t>Leah</t>
  </si>
  <si>
    <t>Lexie</t>
  </si>
  <si>
    <t>Audrey</t>
  </si>
  <si>
    <t>Rianne</t>
  </si>
  <si>
    <t>Talia</t>
  </si>
  <si>
    <t>Mikelle</t>
  </si>
  <si>
    <t># of entries (determined dynamically) ---&gt;</t>
  </si>
  <si>
    <t>When you select that cell, it will give you a pull-down with the values in the list below</t>
  </si>
  <si>
    <r>
      <t xml:space="preserve">This is used if you want a cell to contain one of a </t>
    </r>
    <r>
      <rPr>
        <b/>
        <sz val="11"/>
        <color theme="1"/>
        <rFont val="Calibri"/>
        <family val="2"/>
        <scheme val="minor"/>
      </rPr>
      <t>selected list of values</t>
    </r>
    <r>
      <rPr>
        <sz val="11"/>
        <color theme="1"/>
        <rFont val="Calibri"/>
        <family val="2"/>
        <scheme val="minor"/>
      </rPr>
      <t>, in the example above, one of the 13 names shown starting in B153</t>
    </r>
  </si>
  <si>
    <t>Try it out--add another name at the end of the list and watch the</t>
  </si>
  <si>
    <r>
      <t xml:space="preserve">Constructed range for </t>
    </r>
    <r>
      <rPr>
        <b/>
        <sz val="11"/>
        <color theme="1"/>
        <rFont val="Calibri"/>
        <family val="2"/>
        <scheme val="minor"/>
      </rPr>
      <t>INDIRECT</t>
    </r>
    <r>
      <rPr>
        <sz val="11"/>
        <color theme="1"/>
        <rFont val="Calibri"/>
        <family val="2"/>
        <scheme val="minor"/>
      </rPr>
      <t xml:space="preserve"> function --&gt;</t>
    </r>
  </si>
  <si>
    <t>&lt;--- # rows in the range</t>
  </si>
  <si>
    <t>&lt;--- # columns in the range</t>
  </si>
  <si>
    <r>
      <t xml:space="preserve">Select   </t>
    </r>
    <r>
      <rPr>
        <b/>
        <sz val="11"/>
        <color theme="1"/>
        <rFont val="Calibri"/>
        <family val="2"/>
        <scheme val="minor"/>
      </rPr>
      <t>Data  | Data Validation |  Data Validation</t>
    </r>
    <r>
      <rPr>
        <sz val="11"/>
        <color theme="1"/>
        <rFont val="Calibri"/>
        <family val="2"/>
        <scheme val="minor"/>
      </rPr>
      <t>;</t>
    </r>
  </si>
  <si>
    <t>&lt;--- Experiment by highlighting the cell and clicking on the pull-down arrow to the right.</t>
  </si>
  <si>
    <r>
      <t>and putting in cells that contain the range to be used; the "</t>
    </r>
    <r>
      <rPr>
        <b/>
        <sz val="11"/>
        <color theme="1"/>
        <rFont val="Calibri"/>
        <family val="2"/>
        <scheme val="minor"/>
      </rPr>
      <t>Indirect</t>
    </r>
    <r>
      <rPr>
        <sz val="11"/>
        <color theme="1"/>
        <rFont val="Calibri"/>
        <family val="2"/>
        <scheme val="minor"/>
      </rPr>
      <t>" function will allow use of a cell's contents in place of a range; everything is constructed "dynamically."</t>
    </r>
  </si>
  <si>
    <t>You can see how this is done by highlighting the following cell, then going through the steps shown in rows 123 and 124, and you'll see how indirect is used:</t>
  </si>
  <si>
    <t>values in D147, D149 and D150 change (more magic); suggestion: add "George" and "Martha" in rows 162 and 163</t>
  </si>
  <si>
    <t>=ROWS(INDIRECT(D148))</t>
  </si>
  <si>
    <t>=COLUMNS(INDIRECT(D148))</t>
  </si>
  <si>
    <t>constructed range, starting in row 149; the sheet name is needed if different from the current sheet</t>
  </si>
  <si>
    <t>See the table below starting in B149</t>
  </si>
  <si>
    <r>
      <t>In the popup box,  there should be an "Allow" pulldown;  select "</t>
    </r>
    <r>
      <rPr>
        <b/>
        <sz val="11"/>
        <color theme="1"/>
        <rFont val="Calibri"/>
        <family val="2"/>
        <scheme val="minor"/>
      </rPr>
      <t>LIST</t>
    </r>
    <r>
      <rPr>
        <sz val="11"/>
        <color theme="1"/>
        <rFont val="Calibri"/>
        <family val="2"/>
        <scheme val="minor"/>
      </rPr>
      <t>" and enter the range in the next box; in this case the list is "</t>
    </r>
    <r>
      <rPr>
        <b/>
        <sz val="11"/>
        <color indexed="10"/>
        <rFont val="Calibri"/>
        <family val="2"/>
      </rPr>
      <t>=$B$149:$B:161</t>
    </r>
    <r>
      <rPr>
        <sz val="11"/>
        <color indexed="10"/>
        <rFont val="Calibri"/>
        <family val="2"/>
      </rPr>
      <t>"</t>
    </r>
    <r>
      <rPr>
        <sz val="11"/>
        <color theme="1"/>
        <rFont val="Calibri"/>
        <family val="2"/>
        <scheme val="minor"/>
      </rPr>
      <t>; use the $ to anchor the list</t>
    </r>
  </si>
  <si>
    <t>If the number of values in a range changes, you will have to MANUALLY change all the references to the range, which is tedious and prone to errors.</t>
  </si>
  <si>
    <r>
      <t xml:space="preserve">You can get around this problem by coding </t>
    </r>
    <r>
      <rPr>
        <b/>
        <sz val="11"/>
        <color theme="1"/>
        <rFont val="Calibri"/>
        <family val="2"/>
        <scheme val="minor"/>
      </rPr>
      <t>"Dynamic"</t>
    </r>
    <r>
      <rPr>
        <sz val="11"/>
        <color theme="1"/>
        <rFont val="Calibri"/>
        <family val="2"/>
        <scheme val="minor"/>
      </rPr>
      <t xml:space="preserve"> lists and tables.  This is done by putting in a </t>
    </r>
    <r>
      <rPr>
        <b/>
        <sz val="11"/>
        <color theme="1"/>
        <rFont val="Calibri"/>
        <family val="2"/>
        <scheme val="minor"/>
      </rPr>
      <t>function that tells how many entries there are,</t>
    </r>
    <r>
      <rPr>
        <sz val="11"/>
        <color theme="1"/>
        <rFont val="Calibri"/>
        <family val="2"/>
        <scheme val="minor"/>
      </rPr>
      <t xml:space="preserve"> </t>
    </r>
  </si>
  <si>
    <r>
      <t xml:space="preserve">For example, the number of entries can be determined by </t>
    </r>
    <r>
      <rPr>
        <b/>
        <sz val="11"/>
        <color theme="1"/>
        <rFont val="Calibri"/>
        <family val="2"/>
        <scheme val="minor"/>
      </rPr>
      <t>=COUNTIF(big range of cells,  not null)</t>
    </r>
    <r>
      <rPr>
        <sz val="11"/>
        <color theme="1"/>
        <rFont val="Calibri"/>
        <family val="2"/>
        <scheme val="minor"/>
      </rPr>
      <t>;  this example uses the list of names starting in B149 below</t>
    </r>
  </si>
  <si>
    <r>
      <t xml:space="preserve">To make the list in the PULLDOWN </t>
    </r>
    <r>
      <rPr>
        <b/>
        <sz val="11"/>
        <color theme="1"/>
        <rFont val="Calibri"/>
        <family val="2"/>
        <scheme val="minor"/>
      </rPr>
      <t>dynamic</t>
    </r>
    <r>
      <rPr>
        <sz val="11"/>
        <color theme="1"/>
        <rFont val="Calibri"/>
        <family val="2"/>
        <scheme val="minor"/>
      </rPr>
      <t xml:space="preserve">, instead of hard-coding the range as shown above in D125, put an INDIRECT in the table range when setting up the pulldown; see cell </t>
    </r>
    <r>
      <rPr>
        <b/>
        <sz val="11"/>
        <color theme="1"/>
        <rFont val="Calibri"/>
        <family val="2"/>
        <scheme val="minor"/>
      </rPr>
      <t>D147</t>
    </r>
  </si>
  <si>
    <t>&lt;---  Indirect is used in the pull-down definition; experiment by adding/deleting an entry in the list below, and see that it shows up here automatically.</t>
  </si>
  <si>
    <t>Once the pulldown is set up to be dynamic, you ONLY have to change the entries in the list and never have to adjust the ending row number.  No manual changes to the range!</t>
  </si>
  <si>
    <t>count if col. B is greater than null</t>
  </si>
  <si>
    <t>=COUNTIF($B$149:$B$169,"&gt;''")</t>
  </si>
  <si>
    <t>Range--&gt;</t>
  </si>
  <si>
    <r>
      <t xml:space="preserve">If you add or change values in the list, they </t>
    </r>
    <r>
      <rPr>
        <b/>
        <sz val="11"/>
        <color theme="1"/>
        <rFont val="Calibri"/>
        <family val="2"/>
        <scheme val="minor"/>
      </rPr>
      <t>WILL</t>
    </r>
    <r>
      <rPr>
        <sz val="11"/>
        <color theme="1"/>
        <rFont val="Calibri"/>
        <family val="2"/>
        <scheme val="minor"/>
      </rPr>
      <t xml:space="preserve"> be reflected in the pull-down in cell B141, </t>
    </r>
  </si>
  <si>
    <r>
      <t xml:space="preserve">but will </t>
    </r>
    <r>
      <rPr>
        <b/>
        <sz val="11"/>
        <color theme="1"/>
        <rFont val="Calibri"/>
        <family val="2"/>
        <scheme val="minor"/>
      </rPr>
      <t>NOT</t>
    </r>
    <r>
      <rPr>
        <sz val="11"/>
        <color theme="1"/>
        <rFont val="Calibri"/>
        <family val="2"/>
        <scheme val="minor"/>
      </rPr>
      <t xml:space="preserve"> be in the pull-down list for cell C125.</t>
    </r>
  </si>
  <si>
    <t>Introduction to Excel Macros</t>
  </si>
  <si>
    <t>Macros are actual programs that you can write in MS Excel (and other Microsoft products, including MS Word).</t>
  </si>
  <si>
    <t>Macros can be triggered by command buttons, or can be manually launched via the "run macro" option.</t>
  </si>
  <si>
    <t xml:space="preserve">Macros can be written with malicious intent, and can introduce viruses or dangerous behavior in a computer, and many </t>
  </si>
  <si>
    <t xml:space="preserve">people avoid them for this reason. However, if you write your own macros or use macros from people you know, </t>
  </si>
  <si>
    <t>they are generally safe from viruses. Of course, as with any tool, they can be used to cause harm (for example, clobbering data).</t>
  </si>
  <si>
    <t>To set up your Excel to use macros, you must tell your installation of MS Excel that you want to use them:</t>
  </si>
  <si>
    <t>Select File  | Options  | Trust Center</t>
  </si>
  <si>
    <t>Click on Trust Center Settings button</t>
  </si>
  <si>
    <t>Select Macro Settings, then select either "Disable all macros except digitally signed macros" or</t>
  </si>
  <si>
    <t>"Accept all macros (not recommended; potentially dangerous code can run)"</t>
  </si>
  <si>
    <t>Click "Cancel" on the two open pop-up windows.</t>
  </si>
  <si>
    <t>You should now see a "Developer" option next to the "View" option on your main menu.</t>
  </si>
  <si>
    <t>When you write or record a macro, you will need to save your spreadsheet with an .XLSM suffix.</t>
  </si>
  <si>
    <t>Macros can be written line-by-line or recorded via keystrokes. You can tell the macro to open files, move to different sheets,</t>
  </si>
  <si>
    <t xml:space="preserve">copy data from one place to another, compare data between different sheets, reformat data, compile statistics, etc. While you are </t>
  </si>
  <si>
    <t xml:space="preserve">getting the macros to work, you can execute the instructions and stop at a specific one (called a "breakpoint"), then check to </t>
  </si>
  <si>
    <t>see what the macro is doing at that point. Thus the debugging process can be done as you make your macro do the work for you.</t>
  </si>
  <si>
    <t>Samples of macros will be explained in a different Tips file.</t>
  </si>
  <si>
    <t>4-Macros</t>
  </si>
  <si>
    <r>
      <t xml:space="preserve">Note the </t>
    </r>
    <r>
      <rPr>
        <b/>
        <sz val="11"/>
        <color theme="1"/>
        <rFont val="Calibri"/>
        <family val="2"/>
        <scheme val="minor"/>
      </rPr>
      <t>#NUM</t>
    </r>
    <r>
      <rPr>
        <sz val="11"/>
        <color theme="1"/>
        <rFont val="Calibri"/>
        <family val="2"/>
        <scheme val="minor"/>
      </rPr>
      <t xml:space="preserve"> error when trying to compute the </t>
    </r>
    <r>
      <rPr>
        <b/>
        <sz val="11"/>
        <color theme="1"/>
        <rFont val="Calibri"/>
        <family val="2"/>
        <scheme val="minor"/>
      </rPr>
      <t>square root of a negative</t>
    </r>
    <r>
      <rPr>
        <sz val="11"/>
        <color theme="1"/>
        <rFont val="Calibri"/>
        <family val="2"/>
        <scheme val="minor"/>
      </rPr>
      <t xml:space="preserve">, or trying to compute the </t>
    </r>
    <r>
      <rPr>
        <b/>
        <sz val="11"/>
        <color theme="1"/>
        <rFont val="Calibri"/>
        <family val="2"/>
        <scheme val="minor"/>
      </rPr>
      <t>natural logarithm of a negative</t>
    </r>
  </si>
  <si>
    <t>=LEN</t>
  </si>
  <si>
    <t>=MID</t>
  </si>
  <si>
    <t>=RIGHT</t>
  </si>
  <si>
    <t>=LEFT</t>
  </si>
  <si>
    <t>=SUM</t>
  </si>
  <si>
    <t>=AVERAGE</t>
  </si>
  <si>
    <t>=MEDIAN</t>
  </si>
  <si>
    <t>=FIND</t>
  </si>
  <si>
    <t>=SEARCH</t>
  </si>
  <si>
    <t>B-String</t>
  </si>
  <si>
    <t>=SQRT</t>
  </si>
  <si>
    <t>A-Miscellaneous</t>
  </si>
  <si>
    <t>=LN</t>
  </si>
  <si>
    <t>=PI</t>
  </si>
  <si>
    <t>C-Statistical</t>
  </si>
  <si>
    <t>=MIN</t>
  </si>
  <si>
    <t>=MAX</t>
  </si>
  <si>
    <t>=STDEV</t>
  </si>
  <si>
    <t>=SUMIF</t>
  </si>
  <si>
    <t>=COUNTIF</t>
  </si>
  <si>
    <t>=SIN</t>
  </si>
  <si>
    <t>=DATE</t>
  </si>
  <si>
    <t>D-Date</t>
  </si>
  <si>
    <t>=EOMONTH</t>
  </si>
  <si>
    <t>=MONTH</t>
  </si>
  <si>
    <t>="mm="&amp;MONTH(NOW())&amp;",dd="&amp;DAY(NOW())&amp;",yy="&amp;YEAR(NOW())</t>
  </si>
  <si>
    <t>Mm, dd, yy</t>
  </si>
  <si>
    <t>=DAY</t>
  </si>
  <si>
    <t>=YEAR</t>
  </si>
  <si>
    <t>=NOW</t>
  </si>
  <si>
    <t>=WEEKDAY</t>
  </si>
  <si>
    <t>=WEEKNUM</t>
  </si>
  <si>
    <t>a vertical table</t>
  </si>
  <si>
    <r>
      <rPr>
        <b/>
        <sz val="11"/>
        <color theme="1"/>
        <rFont val="Calibri"/>
        <family val="2"/>
        <scheme val="minor"/>
      </rPr>
      <t>=HLOOKUP</t>
    </r>
    <r>
      <rPr>
        <sz val="11"/>
        <color theme="1"/>
        <rFont val="Calibri"/>
        <family val="2"/>
        <scheme val="minor"/>
      </rPr>
      <t xml:space="preserve"> is similar but with a horizontal table, rather than</t>
    </r>
  </si>
  <si>
    <t>=VLOOKUP</t>
  </si>
  <si>
    <t>=HLOOKUP</t>
  </si>
  <si>
    <t>F-Trigonometry</t>
  </si>
  <si>
    <t>=COS</t>
  </si>
  <si>
    <t>=TAN</t>
  </si>
  <si>
    <t>=ATAN</t>
  </si>
  <si>
    <t>=RADIANS</t>
  </si>
  <si>
    <t>=INDIRECT</t>
  </si>
  <si>
    <t>=LN(a3);   =LOG( ) (base 10) also available</t>
  </si>
  <si>
    <t>=SQRT(a3)</t>
  </si>
  <si>
    <t>+a3/PI()</t>
  </si>
  <si>
    <t>=LOG</t>
  </si>
  <si>
    <t>Introductory explanation of how to start working with macros and what they can do.</t>
  </si>
  <si>
    <t xml:space="preserve">Basic formulas to manipulate numers or strings of data. </t>
  </si>
  <si>
    <t>Introduction to MS Excel</t>
  </si>
  <si>
    <t>This spreadsheet is designed to show you basic formatting and various formulas you can use in MS Excel.</t>
  </si>
  <si>
    <r>
      <rPr>
        <b/>
        <sz val="11"/>
        <color theme="1"/>
        <rFont val="Calibri"/>
        <family val="2"/>
        <scheme val="minor"/>
      </rPr>
      <t>Alphabetical list</t>
    </r>
    <r>
      <rPr>
        <sz val="11"/>
        <color theme="1"/>
        <rFont val="Calibri"/>
        <family val="2"/>
        <scheme val="minor"/>
      </rPr>
      <t xml:space="preserve"> of functions and where they are explained (in the tab </t>
    </r>
    <r>
      <rPr>
        <b/>
        <sz val="11"/>
        <color theme="1"/>
        <rFont val="Calibri"/>
        <family val="2"/>
        <scheme val="minor"/>
      </rPr>
      <t>3-Formulas</t>
    </r>
    <r>
      <rPr>
        <sz val="11"/>
        <color theme="1"/>
        <rFont val="Calibri"/>
        <family val="2"/>
        <scheme val="minor"/>
      </rPr>
      <t>):</t>
    </r>
  </si>
  <si>
    <t xml:space="preserve">Cell A1 </t>
  </si>
  <si>
    <t>Read me tab</t>
  </si>
  <si>
    <t>1-Formatting tab</t>
  </si>
  <si>
    <t>2-Numbers tab</t>
  </si>
  <si>
    <t>3-Formulas tab</t>
  </si>
  <si>
    <t>4-Macros Tab</t>
  </si>
  <si>
    <t>on --&gt;</t>
  </si>
  <si>
    <t>='Read Me'!A1</t>
  </si>
  <si>
    <t>='2-Numbers'!A1</t>
  </si>
  <si>
    <t>='1-Formatting'!A1</t>
  </si>
  <si>
    <t>='3-Formulas'!A1</t>
  </si>
  <si>
    <t>='4-Macros'!A1</t>
  </si>
  <si>
    <t>You can also access values on a DIFFERENT tab: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</si>
</sst>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_);[Red]\(&quot;$&quot;#,##0.00\)"/>
    <numFmt numFmtId="164" formatCode="#,##0.000"/>
    <numFmt numFmtId="165" formatCode="m/d/yy\ h:mm;@"/>
  </numFmts>
  <fonts count="10" x14ac:knownFonts="1">
    <font>
      <sz val="11"/>
      <color theme="1"/>
      <name val="Calibri"/>
      <family val="2"/>
      <scheme val="minor"/>
    </font>
    <font>
      <sz val="11"/>
      <color indexed="10"/>
      <name val="Calibri"/>
      <family val="2"/>
    </font>
    <font>
      <b/>
      <sz val="10"/>
      <name val="Arial"/>
      <family val="2"/>
    </font>
    <font>
      <b/>
      <sz val="10"/>
      <color indexed="10"/>
      <name val="Arial"/>
      <family val="2"/>
    </font>
    <font>
      <sz val="10"/>
      <name val="Arial"/>
      <family val="2"/>
    </font>
    <font>
      <b/>
      <i/>
      <sz val="14"/>
      <name val="Arial"/>
      <family val="2"/>
    </font>
    <font>
      <sz val="10"/>
      <color indexed="10"/>
      <name val="Arial"/>
      <family val="2"/>
    </font>
    <font>
      <b/>
      <sz val="11"/>
      <color theme="1"/>
      <name val="Calibri"/>
      <family val="2"/>
      <scheme val="minor"/>
    </font>
    <font>
      <sz val="11"/>
      <name val="Calibri"/>
      <family val="2"/>
      <scheme val="minor"/>
    </font>
    <font>
      <b/>
      <sz val="11"/>
      <color indexed="10"/>
      <name val="Calibri"/>
      <family val="2"/>
    </font>
  </fonts>
  <fills count="11">
    <fill>
      <patternFill patternType="none"/>
    </fill>
    <fill>
      <patternFill patternType="gray125"/>
    </fill>
    <fill>
      <patternFill patternType="solid">
        <fgColor indexed="26"/>
        <bgColor indexed="64"/>
      </patternFill>
    </fill>
    <fill>
      <patternFill patternType="solid">
        <fgColor indexed="27"/>
        <bgColor indexed="64"/>
      </patternFill>
    </fill>
    <fill>
      <patternFill patternType="solid">
        <fgColor theme="6" tint="0.59999389629810485"/>
        <bgColor indexed="64"/>
      </patternFill>
    </fill>
    <fill>
      <patternFill patternType="solid">
        <fgColor rgb="FFFFFF00"/>
        <bgColor indexed="64"/>
      </patternFill>
    </fill>
    <fill>
      <patternFill patternType="solid">
        <fgColor theme="5" tint="0.39997558519241921"/>
        <bgColor indexed="64"/>
      </patternFill>
    </fill>
    <fill>
      <patternFill patternType="solid">
        <fgColor rgb="FFCCECFF"/>
        <bgColor indexed="64"/>
      </patternFill>
    </fill>
    <fill>
      <patternFill patternType="solid">
        <fgColor theme="1"/>
        <bgColor indexed="64"/>
      </patternFill>
    </fill>
    <fill>
      <patternFill patternType="solid">
        <fgColor rgb="FFCCFFFF"/>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57">
    <xf numFmtId="0" fontId="0" fillId="0" borderId="0" xfId="0"/>
    <xf numFmtId="0" fontId="8" fillId="4" borderId="0" xfId="0" applyFont="1" applyFill="1"/>
    <xf numFmtId="0" fontId="0" fillId="5" borderId="0" xfId="0" applyFill="1"/>
    <xf numFmtId="0" fontId="7" fillId="0" borderId="0" xfId="0" applyFont="1"/>
    <xf numFmtId="0" fontId="0" fillId="0" borderId="0" xfId="0" quotePrefix="1"/>
    <xf numFmtId="0" fontId="2" fillId="0" borderId="0" xfId="0" applyFont="1"/>
    <xf numFmtId="0" fontId="3" fillId="0" borderId="0" xfId="0" applyFont="1"/>
    <xf numFmtId="0" fontId="0" fillId="0" borderId="0" xfId="0" applyAlignment="1">
      <alignment horizontal="center" vertical="center"/>
    </xf>
    <xf numFmtId="0" fontId="4" fillId="0" borderId="0" xfId="0" applyFont="1" applyAlignment="1">
      <alignment vertical="top" wrapText="1"/>
    </xf>
    <xf numFmtId="0" fontId="0" fillId="0" borderId="0" xfId="0" applyAlignment="1">
      <alignment horizontal="right"/>
    </xf>
    <xf numFmtId="0" fontId="5" fillId="0" borderId="0" xfId="0" applyFont="1"/>
    <xf numFmtId="0" fontId="0" fillId="0" borderId="0" xfId="0" applyAlignment="1">
      <alignment wrapText="1"/>
    </xf>
    <xf numFmtId="0" fontId="6" fillId="0" borderId="0" xfId="0" applyFont="1" applyAlignment="1">
      <alignment horizontal="center" textRotation="90"/>
    </xf>
    <xf numFmtId="0" fontId="0" fillId="0" borderId="1" xfId="0" applyBorder="1"/>
    <xf numFmtId="0" fontId="0" fillId="2" borderId="0" xfId="0" applyFill="1"/>
    <xf numFmtId="0" fontId="0" fillId="3" borderId="0" xfId="0" applyFill="1"/>
    <xf numFmtId="0" fontId="2" fillId="0" borderId="0" xfId="0" applyFont="1" applyAlignment="1">
      <alignment horizontal="center" vertical="top" wrapText="1"/>
    </xf>
    <xf numFmtId="0" fontId="3" fillId="0" borderId="0" xfId="0" applyFont="1" applyAlignment="1">
      <alignment horizontal="left" vertical="top"/>
    </xf>
    <xf numFmtId="0" fontId="0" fillId="0" borderId="0" xfId="0" applyAlignment="1"/>
    <xf numFmtId="0" fontId="0" fillId="0" borderId="0" xfId="0" applyAlignment="1">
      <alignment horizontal="left" vertical="top"/>
    </xf>
    <xf numFmtId="164" fontId="0" fillId="0" borderId="0" xfId="0" applyNumberFormat="1"/>
    <xf numFmtId="1" fontId="0" fillId="0" borderId="0" xfId="0" applyNumberFormat="1"/>
    <xf numFmtId="10" fontId="0" fillId="0" borderId="0" xfId="0" applyNumberFormat="1"/>
    <xf numFmtId="11" fontId="0" fillId="0" borderId="0" xfId="0" applyNumberFormat="1"/>
    <xf numFmtId="0" fontId="0" fillId="0" borderId="0" xfId="0" applyAlignment="1">
      <alignment horizontal="left"/>
    </xf>
    <xf numFmtId="0" fontId="2" fillId="0" borderId="0" xfId="0" applyFont="1" applyAlignment="1">
      <alignment horizontal="left" vertical="top"/>
    </xf>
    <xf numFmtId="165" fontId="0" fillId="0" borderId="0" xfId="0" applyNumberFormat="1"/>
    <xf numFmtId="8" fontId="0" fillId="0" borderId="0" xfId="0" applyNumberFormat="1"/>
    <xf numFmtId="0" fontId="2" fillId="3" borderId="0" xfId="0" applyFont="1" applyFill="1"/>
    <xf numFmtId="0" fontId="3" fillId="0" borderId="0" xfId="0" applyFont="1" applyAlignment="1">
      <alignment horizontal="center" vertical="top" wrapText="1"/>
    </xf>
    <xf numFmtId="0" fontId="2" fillId="2" borderId="0" xfId="0" applyFont="1" applyFill="1"/>
    <xf numFmtId="0" fontId="2" fillId="2" borderId="0" xfId="0" quotePrefix="1" applyFont="1" applyFill="1"/>
    <xf numFmtId="0" fontId="2" fillId="0" borderId="0" xfId="0" applyFont="1" applyAlignment="1">
      <alignment horizontal="centerContinuous" wrapText="1"/>
    </xf>
    <xf numFmtId="0" fontId="0" fillId="0" borderId="0" xfId="0" applyAlignment="1">
      <alignment horizontal="centerContinuous" wrapText="1"/>
    </xf>
    <xf numFmtId="2" fontId="0" fillId="0" borderId="0" xfId="0" applyNumberFormat="1"/>
    <xf numFmtId="14" fontId="0" fillId="0" borderId="0" xfId="0" applyNumberFormat="1"/>
    <xf numFmtId="0" fontId="0" fillId="7" borderId="0" xfId="0" applyFill="1"/>
    <xf numFmtId="0" fontId="7" fillId="0" borderId="0" xfId="0" quotePrefix="1" applyFont="1"/>
    <xf numFmtId="2" fontId="7" fillId="0" borderId="0" xfId="0" quotePrefix="1" applyNumberFormat="1" applyFont="1"/>
    <xf numFmtId="14" fontId="7" fillId="0" borderId="0" xfId="0" quotePrefix="1" applyNumberFormat="1" applyFont="1"/>
    <xf numFmtId="1" fontId="7" fillId="0" borderId="0" xfId="0" quotePrefix="1" applyNumberFormat="1" applyFont="1"/>
    <xf numFmtId="165" fontId="7" fillId="0" borderId="0" xfId="0" quotePrefix="1" applyNumberFormat="1" applyFont="1"/>
    <xf numFmtId="0" fontId="7" fillId="0" borderId="0" xfId="0" applyFont="1" applyAlignment="1">
      <alignment horizontal="center"/>
    </xf>
    <xf numFmtId="0" fontId="7" fillId="0" borderId="0" xfId="0" applyFont="1" applyAlignment="1">
      <alignment horizontal="center"/>
    </xf>
    <xf numFmtId="0" fontId="0" fillId="8" borderId="0" xfId="0" applyFill="1"/>
    <xf numFmtId="0" fontId="7" fillId="8" borderId="0" xfId="0" quotePrefix="1" applyFont="1" applyFill="1"/>
    <xf numFmtId="0" fontId="0" fillId="9" borderId="0" xfId="0" applyFill="1"/>
    <xf numFmtId="0" fontId="2" fillId="8" borderId="0" xfId="0" applyFont="1" applyFill="1"/>
    <xf numFmtId="22" fontId="0" fillId="8" borderId="0" xfId="0" applyNumberFormat="1" applyFill="1"/>
    <xf numFmtId="0" fontId="0" fillId="10" borderId="3" xfId="0" applyFill="1" applyBorder="1"/>
    <xf numFmtId="0" fontId="7" fillId="6" borderId="0" xfId="0" applyFont="1" applyFill="1"/>
    <xf numFmtId="0" fontId="7" fillId="6" borderId="0" xfId="0" quotePrefix="1" applyFont="1" applyFill="1"/>
    <xf numFmtId="0" fontId="7" fillId="5" borderId="0" xfId="0" applyFont="1" applyFill="1"/>
    <xf numFmtId="0" fontId="7" fillId="10" borderId="2" xfId="0" applyFont="1" applyFill="1" applyBorder="1"/>
    <xf numFmtId="0" fontId="7" fillId="0" borderId="0" xfId="0" applyFont="1" applyAlignment="1">
      <alignment horizontal="left"/>
    </xf>
    <xf numFmtId="0" fontId="7" fillId="0" borderId="0" xfId="0" quotePrefix="1" applyFont="1" applyAlignment="1">
      <alignment horizontal="left" vertical="top"/>
    </xf>
    <xf numFmtId="0" fontId="0" fillId="0" borderId="0" xfId="0" applyFont="1" applyAlignment="1">
      <alignment horizontal="left" vertical="top"/>
    </xf>
  </cellXfs>
  <cellStyles count="1">
    <cellStyle name="Normal" xfId="0" builtinId="0"/>
  </cellStyles>
  <dxfs count="0"/>
  <tableStyles count="0" defaultTableStyle="TableStyleMedium2"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6"/>
  <sheetViews>
    <sheetView topLeftCell="A7" zoomScale="120" zoomScaleNormal="120" workbookViewId="0">
      <selection activeCell="A12" sqref="A12"/>
    </sheetView>
  </sheetViews>
  <sheetFormatPr defaultRowHeight="15" x14ac:dyDescent="0.25"/>
  <cols>
    <col min="1" max="1" width="17" customWidth="1"/>
    <col min="2" max="2" width="76.7109375" customWidth="1"/>
  </cols>
  <sheetData>
    <row r="1" spans="1:2" x14ac:dyDescent="0.25">
      <c r="A1" s="43" t="s">
        <v>315</v>
      </c>
      <c r="B1" s="43"/>
    </row>
    <row r="3" spans="1:2" x14ac:dyDescent="0.25">
      <c r="A3" t="s">
        <v>316</v>
      </c>
    </row>
    <row r="4" spans="1:2" x14ac:dyDescent="0.25">
      <c r="A4" t="s">
        <v>19</v>
      </c>
    </row>
    <row r="6" spans="1:2" x14ac:dyDescent="0.25">
      <c r="A6" s="3" t="s">
        <v>20</v>
      </c>
      <c r="B6" s="3" t="s">
        <v>21</v>
      </c>
    </row>
    <row r="7" spans="1:2" x14ac:dyDescent="0.25">
      <c r="A7" s="3" t="s">
        <v>22</v>
      </c>
      <c r="B7" t="s">
        <v>23</v>
      </c>
    </row>
    <row r="8" spans="1:2" x14ac:dyDescent="0.25">
      <c r="A8" s="3" t="s">
        <v>46</v>
      </c>
      <c r="B8" t="s">
        <v>47</v>
      </c>
    </row>
    <row r="9" spans="1:2" x14ac:dyDescent="0.25">
      <c r="A9" s="3" t="s">
        <v>147</v>
      </c>
      <c r="B9" t="s">
        <v>314</v>
      </c>
    </row>
    <row r="10" spans="1:2" x14ac:dyDescent="0.25">
      <c r="A10" s="3" t="s">
        <v>265</v>
      </c>
      <c r="B10" t="s">
        <v>313</v>
      </c>
    </row>
    <row r="12" spans="1:2" x14ac:dyDescent="0.25">
      <c r="A12" t="s">
        <v>317</v>
      </c>
    </row>
    <row r="13" spans="1:2" x14ac:dyDescent="0.25">
      <c r="A13" s="4" t="s">
        <v>306</v>
      </c>
      <c r="B13" t="s">
        <v>303</v>
      </c>
    </row>
    <row r="14" spans="1:2" x14ac:dyDescent="0.25">
      <c r="A14" s="4" t="s">
        <v>272</v>
      </c>
      <c r="B14" t="s">
        <v>281</v>
      </c>
    </row>
    <row r="15" spans="1:2" x14ac:dyDescent="0.25">
      <c r="A15" s="4" t="s">
        <v>304</v>
      </c>
      <c r="B15" t="s">
        <v>303</v>
      </c>
    </row>
    <row r="16" spans="1:2" x14ac:dyDescent="0.25">
      <c r="A16" s="4" t="s">
        <v>286</v>
      </c>
      <c r="B16" t="s">
        <v>281</v>
      </c>
    </row>
    <row r="17" spans="1:2" x14ac:dyDescent="0.25">
      <c r="A17" s="4" t="s">
        <v>288</v>
      </c>
      <c r="B17" t="s">
        <v>289</v>
      </c>
    </row>
    <row r="18" spans="1:2" x14ac:dyDescent="0.25">
      <c r="A18" s="4" t="s">
        <v>294</v>
      </c>
      <c r="B18" t="s">
        <v>289</v>
      </c>
    </row>
    <row r="19" spans="1:2" x14ac:dyDescent="0.25">
      <c r="A19" s="4" t="s">
        <v>290</v>
      </c>
      <c r="B19" t="s">
        <v>289</v>
      </c>
    </row>
    <row r="20" spans="1:2" x14ac:dyDescent="0.25">
      <c r="A20" s="4" t="s">
        <v>274</v>
      </c>
      <c r="B20" t="s">
        <v>276</v>
      </c>
    </row>
    <row r="21" spans="1:2" x14ac:dyDescent="0.25">
      <c r="A21" s="4" t="s">
        <v>302</v>
      </c>
      <c r="B21" t="s">
        <v>137</v>
      </c>
    </row>
    <row r="22" spans="1:2" x14ac:dyDescent="0.25">
      <c r="A22" s="4" t="s">
        <v>308</v>
      </c>
      <c r="B22" t="s">
        <v>189</v>
      </c>
    </row>
    <row r="23" spans="1:2" x14ac:dyDescent="0.25">
      <c r="A23" s="4" t="s">
        <v>270</v>
      </c>
      <c r="B23" t="s">
        <v>276</v>
      </c>
    </row>
    <row r="24" spans="1:2" x14ac:dyDescent="0.25">
      <c r="A24" s="4" t="s">
        <v>267</v>
      </c>
      <c r="B24" t="s">
        <v>276</v>
      </c>
    </row>
    <row r="25" spans="1:2" x14ac:dyDescent="0.25">
      <c r="A25" s="4" t="s">
        <v>279</v>
      </c>
      <c r="B25" t="s">
        <v>278</v>
      </c>
    </row>
    <row r="26" spans="1:2" x14ac:dyDescent="0.25">
      <c r="A26" s="4" t="s">
        <v>312</v>
      </c>
      <c r="B26" t="s">
        <v>278</v>
      </c>
    </row>
    <row r="27" spans="1:2" x14ac:dyDescent="0.25">
      <c r="A27" s="4" t="s">
        <v>283</v>
      </c>
      <c r="B27" t="s">
        <v>281</v>
      </c>
    </row>
    <row r="28" spans="1:2" x14ac:dyDescent="0.25">
      <c r="A28" s="4" t="s">
        <v>273</v>
      </c>
      <c r="B28" t="s">
        <v>281</v>
      </c>
    </row>
    <row r="29" spans="1:2" x14ac:dyDescent="0.25">
      <c r="A29" s="4" t="s">
        <v>268</v>
      </c>
      <c r="B29" t="s">
        <v>276</v>
      </c>
    </row>
    <row r="30" spans="1:2" x14ac:dyDescent="0.25">
      <c r="A30" s="4" t="s">
        <v>282</v>
      </c>
      <c r="B30" t="s">
        <v>281</v>
      </c>
    </row>
    <row r="31" spans="1:2" x14ac:dyDescent="0.25">
      <c r="A31" s="4" t="s">
        <v>291</v>
      </c>
      <c r="B31" t="s">
        <v>289</v>
      </c>
    </row>
    <row r="32" spans="1:2" x14ac:dyDescent="0.25">
      <c r="A32" s="4" t="s">
        <v>296</v>
      </c>
      <c r="B32" t="s">
        <v>289</v>
      </c>
    </row>
    <row r="33" spans="1:2" x14ac:dyDescent="0.25">
      <c r="A33" s="4" t="s">
        <v>280</v>
      </c>
      <c r="B33" t="s">
        <v>278</v>
      </c>
    </row>
    <row r="34" spans="1:2" x14ac:dyDescent="0.25">
      <c r="A34" s="4" t="s">
        <v>307</v>
      </c>
      <c r="B34" t="s">
        <v>303</v>
      </c>
    </row>
    <row r="35" spans="1:2" x14ac:dyDescent="0.25">
      <c r="A35" s="4" t="s">
        <v>269</v>
      </c>
      <c r="B35" t="s">
        <v>276</v>
      </c>
    </row>
    <row r="36" spans="1:2" x14ac:dyDescent="0.25">
      <c r="A36" s="4" t="s">
        <v>275</v>
      </c>
      <c r="B36" t="s">
        <v>276</v>
      </c>
    </row>
    <row r="37" spans="1:2" x14ac:dyDescent="0.25">
      <c r="A37" s="4" t="s">
        <v>287</v>
      </c>
      <c r="B37" t="s">
        <v>303</v>
      </c>
    </row>
    <row r="38" spans="1:2" x14ac:dyDescent="0.25">
      <c r="A38" s="4" t="s">
        <v>277</v>
      </c>
      <c r="B38" t="s">
        <v>278</v>
      </c>
    </row>
    <row r="39" spans="1:2" x14ac:dyDescent="0.25">
      <c r="A39" s="4" t="s">
        <v>284</v>
      </c>
      <c r="B39" t="s">
        <v>281</v>
      </c>
    </row>
    <row r="40" spans="1:2" x14ac:dyDescent="0.25">
      <c r="A40" s="4" t="s">
        <v>271</v>
      </c>
      <c r="B40" t="s">
        <v>278</v>
      </c>
    </row>
    <row r="41" spans="1:2" x14ac:dyDescent="0.25">
      <c r="A41" s="4" t="s">
        <v>285</v>
      </c>
      <c r="B41" t="s">
        <v>281</v>
      </c>
    </row>
    <row r="42" spans="1:2" x14ac:dyDescent="0.25">
      <c r="A42" s="4" t="s">
        <v>305</v>
      </c>
      <c r="B42" t="s">
        <v>303</v>
      </c>
    </row>
    <row r="43" spans="1:2" x14ac:dyDescent="0.25">
      <c r="A43" s="4" t="s">
        <v>301</v>
      </c>
      <c r="B43" t="s">
        <v>137</v>
      </c>
    </row>
    <row r="44" spans="1:2" x14ac:dyDescent="0.25">
      <c r="A44" s="4" t="s">
        <v>297</v>
      </c>
      <c r="B44" t="s">
        <v>289</v>
      </c>
    </row>
    <row r="45" spans="1:2" x14ac:dyDescent="0.25">
      <c r="A45" s="4" t="s">
        <v>298</v>
      </c>
      <c r="B45" t="s">
        <v>289</v>
      </c>
    </row>
    <row r="46" spans="1:2" x14ac:dyDescent="0.25">
      <c r="A46" s="4" t="s">
        <v>295</v>
      </c>
      <c r="B46" t="s">
        <v>289</v>
      </c>
    </row>
  </sheetData>
  <sortState ref="A15:B48">
    <sortCondition ref="A15:A48"/>
  </sortState>
  <mergeCells count="1">
    <mergeCell ref="A1:B1"/>
  </mergeCells>
  <pageMargins left="0.7" right="0.7" top="0.75" bottom="0.75" header="0.3" footer="0.3"/>
  <pageSetup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zoomScale="120" zoomScaleNormal="120" workbookViewId="0">
      <selection activeCell="D27" sqref="D27"/>
    </sheetView>
  </sheetViews>
  <sheetFormatPr defaultRowHeight="15" x14ac:dyDescent="0.25"/>
  <cols>
    <col min="1" max="1" width="25.7109375" customWidth="1"/>
    <col min="4" max="4" width="57.5703125" customWidth="1"/>
  </cols>
  <sheetData>
    <row r="1" spans="1:4" x14ac:dyDescent="0.25">
      <c r="A1" s="3" t="s">
        <v>65</v>
      </c>
    </row>
    <row r="2" spans="1:4" x14ac:dyDescent="0.25">
      <c r="A2" s="5" t="s">
        <v>24</v>
      </c>
      <c r="B2" s="5"/>
      <c r="C2" s="5"/>
      <c r="D2" s="6" t="s">
        <v>76</v>
      </c>
    </row>
    <row r="3" spans="1:4" ht="25.5" x14ac:dyDescent="0.25">
      <c r="A3" s="7" t="s">
        <v>25</v>
      </c>
      <c r="D3" s="8" t="s">
        <v>26</v>
      </c>
    </row>
    <row r="4" spans="1:4" x14ac:dyDescent="0.25">
      <c r="A4" s="9" t="s">
        <v>27</v>
      </c>
      <c r="D4" s="8" t="s">
        <v>28</v>
      </c>
    </row>
    <row r="5" spans="1:4" x14ac:dyDescent="0.25">
      <c r="A5" t="s">
        <v>29</v>
      </c>
      <c r="D5" s="8" t="s">
        <v>30</v>
      </c>
    </row>
    <row r="6" spans="1:4" ht="18.75" x14ac:dyDescent="0.3">
      <c r="A6" s="10" t="s">
        <v>31</v>
      </c>
      <c r="D6" s="8" t="s">
        <v>32</v>
      </c>
    </row>
    <row r="7" spans="1:4" ht="45" x14ac:dyDescent="0.25">
      <c r="A7" s="11" t="s">
        <v>33</v>
      </c>
      <c r="D7" s="8" t="s">
        <v>34</v>
      </c>
    </row>
    <row r="8" spans="1:4" ht="60" x14ac:dyDescent="0.25">
      <c r="A8" s="12" t="s">
        <v>35</v>
      </c>
      <c r="D8" s="8" t="s">
        <v>36</v>
      </c>
    </row>
    <row r="9" spans="1:4" x14ac:dyDescent="0.25">
      <c r="D9" s="8"/>
    </row>
    <row r="10" spans="1:4" x14ac:dyDescent="0.25">
      <c r="D10" s="8" t="s">
        <v>37</v>
      </c>
    </row>
    <row r="11" spans="1:4" ht="25.5" x14ac:dyDescent="0.25">
      <c r="D11" s="8" t="s">
        <v>38</v>
      </c>
    </row>
    <row r="12" spans="1:4" ht="25.5" x14ac:dyDescent="0.25">
      <c r="D12" s="8" t="s">
        <v>39</v>
      </c>
    </row>
    <row r="13" spans="1:4" ht="25.5" x14ac:dyDescent="0.25">
      <c r="A13" s="13" t="s">
        <v>40</v>
      </c>
      <c r="D13" s="8" t="s">
        <v>41</v>
      </c>
    </row>
    <row r="14" spans="1:4" x14ac:dyDescent="0.25">
      <c r="D14" s="8"/>
    </row>
    <row r="15" spans="1:4" x14ac:dyDescent="0.25">
      <c r="A15" s="14" t="s">
        <v>42</v>
      </c>
      <c r="D15" s="8" t="s">
        <v>43</v>
      </c>
    </row>
    <row r="17" spans="1:4" ht="38.25" x14ac:dyDescent="0.25">
      <c r="A17" t="s">
        <v>44</v>
      </c>
      <c r="D17" s="8"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topLeftCell="A14" zoomScale="120" zoomScaleNormal="120" workbookViewId="0">
      <selection activeCell="E36" sqref="E36"/>
    </sheetView>
  </sheetViews>
  <sheetFormatPr defaultRowHeight="15" x14ac:dyDescent="0.25"/>
  <cols>
    <col min="2" max="2" width="11.140625" customWidth="1"/>
    <col min="4" max="4" width="16.7109375" customWidth="1"/>
    <col min="5" max="5" width="14.140625" customWidth="1"/>
  </cols>
  <sheetData>
    <row r="1" spans="1:11" x14ac:dyDescent="0.25">
      <c r="A1" s="5" t="s">
        <v>64</v>
      </c>
    </row>
    <row r="2" spans="1:11" x14ac:dyDescent="0.25">
      <c r="C2" s="15" t="s">
        <v>48</v>
      </c>
      <c r="D2" s="15"/>
      <c r="E2" s="15"/>
      <c r="F2" s="15"/>
      <c r="G2" s="15"/>
      <c r="H2" s="15"/>
      <c r="I2" s="15"/>
      <c r="J2" s="15"/>
      <c r="K2" s="15"/>
    </row>
    <row r="3" spans="1:11" ht="25.5" x14ac:dyDescent="0.25">
      <c r="A3" s="16" t="s">
        <v>49</v>
      </c>
      <c r="B3" s="16" t="s">
        <v>50</v>
      </c>
      <c r="C3" s="16" t="s">
        <v>51</v>
      </c>
      <c r="D3" s="16" t="s">
        <v>52</v>
      </c>
      <c r="E3" s="16" t="s">
        <v>53</v>
      </c>
      <c r="F3" s="17" t="s">
        <v>76</v>
      </c>
      <c r="G3" s="18"/>
      <c r="H3" s="18"/>
      <c r="I3" s="18"/>
    </row>
    <row r="4" spans="1:11" x14ac:dyDescent="0.25">
      <c r="E4" s="19"/>
      <c r="G4" s="18"/>
      <c r="H4" s="18"/>
      <c r="I4" s="18"/>
    </row>
    <row r="5" spans="1:11" x14ac:dyDescent="0.25">
      <c r="A5" s="15">
        <v>1.3</v>
      </c>
      <c r="B5" s="20">
        <f t="shared" ref="B5:E15" si="0">+$A5</f>
        <v>1.3</v>
      </c>
      <c r="C5" s="21">
        <f t="shared" si="0"/>
        <v>1.3</v>
      </c>
      <c r="D5" s="22">
        <f t="shared" si="0"/>
        <v>1.3</v>
      </c>
      <c r="E5" s="23">
        <f t="shared" si="0"/>
        <v>1.3</v>
      </c>
      <c r="F5" s="19" t="s">
        <v>54</v>
      </c>
      <c r="G5" s="18"/>
      <c r="H5" s="18"/>
      <c r="I5" s="18"/>
    </row>
    <row r="6" spans="1:11" x14ac:dyDescent="0.25">
      <c r="A6" s="15">
        <v>25</v>
      </c>
      <c r="B6" s="20">
        <f t="shared" si="0"/>
        <v>25</v>
      </c>
      <c r="C6" s="21">
        <f t="shared" si="0"/>
        <v>25</v>
      </c>
      <c r="D6" s="22">
        <f t="shared" si="0"/>
        <v>25</v>
      </c>
      <c r="E6" s="23">
        <f t="shared" si="0"/>
        <v>25</v>
      </c>
      <c r="F6" s="24" t="s">
        <v>55</v>
      </c>
      <c r="G6" s="18"/>
      <c r="H6" s="18"/>
      <c r="I6" s="18"/>
    </row>
    <row r="7" spans="1:11" x14ac:dyDescent="0.25">
      <c r="A7" s="15">
        <v>3390</v>
      </c>
      <c r="B7" s="20">
        <f t="shared" si="0"/>
        <v>3390</v>
      </c>
      <c r="C7" s="21">
        <f t="shared" si="0"/>
        <v>3390</v>
      </c>
      <c r="D7" s="22">
        <f t="shared" si="0"/>
        <v>3390</v>
      </c>
      <c r="E7" s="23">
        <f t="shared" si="0"/>
        <v>3390</v>
      </c>
      <c r="F7" s="24" t="s">
        <v>56</v>
      </c>
      <c r="G7" s="18"/>
      <c r="H7" s="18"/>
      <c r="I7" s="18"/>
    </row>
    <row r="8" spans="1:11" x14ac:dyDescent="0.25">
      <c r="A8" s="15">
        <v>-2.4455</v>
      </c>
      <c r="B8" s="20">
        <f t="shared" si="0"/>
        <v>-2.4455</v>
      </c>
      <c r="C8" s="21">
        <f t="shared" si="0"/>
        <v>-2.4455</v>
      </c>
      <c r="D8" s="22">
        <f t="shared" si="0"/>
        <v>-2.4455</v>
      </c>
      <c r="E8" s="23">
        <f t="shared" si="0"/>
        <v>-2.4455</v>
      </c>
      <c r="F8" s="24" t="s">
        <v>57</v>
      </c>
      <c r="G8" s="18"/>
      <c r="H8" s="18"/>
      <c r="I8" s="18"/>
    </row>
    <row r="9" spans="1:11" x14ac:dyDescent="0.25">
      <c r="A9" s="15">
        <v>123.4</v>
      </c>
      <c r="B9" s="20">
        <f t="shared" si="0"/>
        <v>123.4</v>
      </c>
      <c r="C9" s="21">
        <f t="shared" si="0"/>
        <v>123.4</v>
      </c>
      <c r="D9" s="22">
        <f t="shared" si="0"/>
        <v>123.4</v>
      </c>
      <c r="E9" s="23">
        <f t="shared" si="0"/>
        <v>123.4</v>
      </c>
      <c r="F9" s="24"/>
      <c r="G9" s="18"/>
      <c r="H9" s="18"/>
      <c r="I9" s="18"/>
    </row>
    <row r="10" spans="1:11" x14ac:dyDescent="0.25">
      <c r="A10" s="15">
        <v>5983.5940000000001</v>
      </c>
      <c r="B10" s="20">
        <f t="shared" si="0"/>
        <v>5983.5940000000001</v>
      </c>
      <c r="C10" s="21">
        <f t="shared" si="0"/>
        <v>5983.5940000000001</v>
      </c>
      <c r="D10" s="22">
        <f t="shared" si="0"/>
        <v>5983.5940000000001</v>
      </c>
      <c r="E10" s="23">
        <f t="shared" si="0"/>
        <v>5983.5940000000001</v>
      </c>
      <c r="F10" s="24"/>
      <c r="G10" s="18"/>
      <c r="H10" s="18"/>
      <c r="I10" s="18"/>
    </row>
    <row r="11" spans="1:11" x14ac:dyDescent="0.25">
      <c r="A11" s="15">
        <v>294.95</v>
      </c>
      <c r="B11" s="20">
        <f t="shared" si="0"/>
        <v>294.95</v>
      </c>
      <c r="C11" s="21">
        <f t="shared" si="0"/>
        <v>294.95</v>
      </c>
      <c r="D11" s="22">
        <f t="shared" si="0"/>
        <v>294.95</v>
      </c>
      <c r="E11" s="23">
        <f t="shared" si="0"/>
        <v>294.95</v>
      </c>
      <c r="F11" s="24"/>
      <c r="G11" s="18"/>
      <c r="H11" s="18"/>
      <c r="I11" s="18"/>
    </row>
    <row r="12" spans="1:11" x14ac:dyDescent="0.25">
      <c r="A12" s="15">
        <v>9.2999999999999992E-3</v>
      </c>
      <c r="B12" s="20">
        <f t="shared" si="0"/>
        <v>9.2999999999999992E-3</v>
      </c>
      <c r="C12" s="21">
        <f t="shared" si="0"/>
        <v>9.2999999999999992E-3</v>
      </c>
      <c r="D12" s="22">
        <f t="shared" si="0"/>
        <v>9.2999999999999992E-3</v>
      </c>
      <c r="E12" s="23">
        <f t="shared" si="0"/>
        <v>9.2999999999999992E-3</v>
      </c>
      <c r="F12" s="24"/>
      <c r="G12" s="18"/>
      <c r="H12" s="18"/>
      <c r="I12" s="18"/>
    </row>
    <row r="13" spans="1:11" x14ac:dyDescent="0.25">
      <c r="A13" s="15">
        <v>0.43</v>
      </c>
      <c r="B13" s="20">
        <f t="shared" si="0"/>
        <v>0.43</v>
      </c>
      <c r="C13" s="21">
        <f t="shared" si="0"/>
        <v>0.43</v>
      </c>
      <c r="D13" s="22">
        <f t="shared" si="0"/>
        <v>0.43</v>
      </c>
      <c r="E13" s="23">
        <f t="shared" si="0"/>
        <v>0.43</v>
      </c>
      <c r="F13" s="24"/>
      <c r="G13" s="18"/>
      <c r="H13" s="18"/>
      <c r="I13" s="18"/>
    </row>
    <row r="14" spans="1:11" x14ac:dyDescent="0.25">
      <c r="A14" s="15">
        <v>2054.1</v>
      </c>
      <c r="B14" s="20">
        <f t="shared" si="0"/>
        <v>2054.1</v>
      </c>
      <c r="C14" s="21">
        <f t="shared" si="0"/>
        <v>2054.1</v>
      </c>
      <c r="D14" s="22">
        <f t="shared" si="0"/>
        <v>2054.1</v>
      </c>
      <c r="E14" s="23">
        <f t="shared" si="0"/>
        <v>2054.1</v>
      </c>
      <c r="F14" s="24"/>
      <c r="G14" s="18"/>
      <c r="H14" s="18"/>
      <c r="I14" s="18"/>
    </row>
    <row r="15" spans="1:11" x14ac:dyDescent="0.25">
      <c r="A15" s="15">
        <v>10000</v>
      </c>
      <c r="B15" s="20">
        <f t="shared" si="0"/>
        <v>10000</v>
      </c>
      <c r="C15" s="21">
        <f t="shared" si="0"/>
        <v>10000</v>
      </c>
      <c r="D15" s="22">
        <f t="shared" si="0"/>
        <v>10000</v>
      </c>
      <c r="E15" s="23">
        <f t="shared" si="0"/>
        <v>10000</v>
      </c>
      <c r="F15" s="24"/>
      <c r="G15" s="18"/>
      <c r="H15" s="18"/>
      <c r="I15" s="18"/>
    </row>
    <row r="16" spans="1:11" x14ac:dyDescent="0.25">
      <c r="E16" s="19"/>
      <c r="F16" s="24"/>
      <c r="G16" s="18"/>
      <c r="H16" s="18"/>
      <c r="I16" s="18"/>
    </row>
    <row r="17" spans="1:10" x14ac:dyDescent="0.25">
      <c r="E17" s="19"/>
      <c r="F17" s="24"/>
      <c r="G17" s="18"/>
      <c r="H17" s="18"/>
      <c r="I17" s="18"/>
    </row>
    <row r="18" spans="1:10" x14ac:dyDescent="0.25">
      <c r="A18" s="5" t="s">
        <v>58</v>
      </c>
      <c r="D18" s="5" t="s">
        <v>59</v>
      </c>
      <c r="E18" s="25" t="s">
        <v>60</v>
      </c>
      <c r="F18" s="17" t="s">
        <v>76</v>
      </c>
      <c r="G18" s="18"/>
      <c r="H18" s="18"/>
      <c r="I18" s="18"/>
    </row>
    <row r="19" spans="1:10" x14ac:dyDescent="0.25">
      <c r="A19" s="46">
        <v>1.4</v>
      </c>
      <c r="D19" s="26">
        <f>+A19</f>
        <v>1.4</v>
      </c>
      <c r="E19" s="27">
        <f t="shared" ref="E19:E29" si="1">+A19</f>
        <v>1.4</v>
      </c>
      <c r="F19" s="24" t="s">
        <v>61</v>
      </c>
      <c r="G19" s="18"/>
      <c r="H19" s="18"/>
      <c r="I19" s="18"/>
    </row>
    <row r="20" spans="1:10" x14ac:dyDescent="0.25">
      <c r="A20" s="46">
        <f t="shared" ref="A19:A29" si="2">+A6</f>
        <v>25</v>
      </c>
      <c r="D20" s="26">
        <f>+A20</f>
        <v>25</v>
      </c>
      <c r="E20" s="27">
        <f t="shared" si="1"/>
        <v>25</v>
      </c>
      <c r="F20" s="24" t="s">
        <v>62</v>
      </c>
      <c r="G20" s="18"/>
      <c r="H20" s="18"/>
      <c r="I20" s="18"/>
    </row>
    <row r="21" spans="1:10" x14ac:dyDescent="0.25">
      <c r="A21" s="46">
        <f t="shared" si="2"/>
        <v>3390</v>
      </c>
      <c r="D21" s="26">
        <f>+A21</f>
        <v>3390</v>
      </c>
      <c r="E21" s="27">
        <f t="shared" si="1"/>
        <v>3390</v>
      </c>
      <c r="F21" s="24"/>
      <c r="G21" s="18"/>
      <c r="H21" s="18"/>
      <c r="I21" s="18"/>
    </row>
    <row r="22" spans="1:10" x14ac:dyDescent="0.25">
      <c r="A22" s="46">
        <f t="shared" si="2"/>
        <v>-2.4455</v>
      </c>
      <c r="D22" s="26" t="s">
        <v>63</v>
      </c>
      <c r="E22" s="27">
        <f t="shared" si="1"/>
        <v>-2.4455</v>
      </c>
      <c r="F22" s="24"/>
      <c r="G22" s="18"/>
      <c r="H22" s="18"/>
      <c r="I22" s="18"/>
    </row>
    <row r="23" spans="1:10" x14ac:dyDescent="0.25">
      <c r="A23" s="46">
        <f t="shared" si="2"/>
        <v>123.4</v>
      </c>
      <c r="D23" s="26">
        <f t="shared" ref="D23:D29" si="3">+A23</f>
        <v>123.4</v>
      </c>
      <c r="E23" s="27">
        <f t="shared" si="1"/>
        <v>123.4</v>
      </c>
      <c r="F23" s="24"/>
      <c r="G23" s="18"/>
      <c r="H23" s="18"/>
      <c r="I23" s="18"/>
    </row>
    <row r="24" spans="1:10" x14ac:dyDescent="0.25">
      <c r="A24" s="46">
        <f t="shared" si="2"/>
        <v>5983.5940000000001</v>
      </c>
      <c r="D24" s="26">
        <f t="shared" si="3"/>
        <v>5983.5940000000001</v>
      </c>
      <c r="E24" s="27">
        <f t="shared" si="1"/>
        <v>5983.5940000000001</v>
      </c>
      <c r="F24" s="24"/>
      <c r="G24" s="18"/>
      <c r="H24" s="18"/>
      <c r="I24" s="18"/>
    </row>
    <row r="25" spans="1:10" x14ac:dyDescent="0.25">
      <c r="A25" s="46">
        <f t="shared" si="2"/>
        <v>294.95</v>
      </c>
      <c r="D25" s="26">
        <f t="shared" si="3"/>
        <v>294.95</v>
      </c>
      <c r="E25" s="27">
        <f t="shared" si="1"/>
        <v>294.95</v>
      </c>
      <c r="F25" s="24"/>
      <c r="G25" s="18"/>
      <c r="H25" s="18"/>
      <c r="I25" s="18"/>
    </row>
    <row r="26" spans="1:10" x14ac:dyDescent="0.25">
      <c r="A26" s="46">
        <f t="shared" si="2"/>
        <v>9.2999999999999992E-3</v>
      </c>
      <c r="D26" s="26">
        <f t="shared" si="3"/>
        <v>9.2999999999999992E-3</v>
      </c>
      <c r="E26" s="27">
        <f t="shared" si="1"/>
        <v>9.2999999999999992E-3</v>
      </c>
      <c r="F26" s="24"/>
      <c r="G26" s="18"/>
      <c r="H26" s="18"/>
      <c r="I26" s="18"/>
    </row>
    <row r="27" spans="1:10" x14ac:dyDescent="0.25">
      <c r="A27" s="46">
        <f t="shared" si="2"/>
        <v>0.43</v>
      </c>
      <c r="D27" s="26">
        <f t="shared" si="3"/>
        <v>0.43</v>
      </c>
      <c r="E27" s="27">
        <f t="shared" si="1"/>
        <v>0.43</v>
      </c>
      <c r="F27" s="24"/>
      <c r="G27" s="18"/>
      <c r="H27" s="18"/>
      <c r="I27" s="18"/>
    </row>
    <row r="28" spans="1:10" x14ac:dyDescent="0.25">
      <c r="A28" s="46">
        <f t="shared" si="2"/>
        <v>2054.1</v>
      </c>
      <c r="D28" s="26">
        <f t="shared" si="3"/>
        <v>2054.1</v>
      </c>
      <c r="E28" s="27">
        <f t="shared" si="1"/>
        <v>2054.1</v>
      </c>
      <c r="F28" s="24"/>
      <c r="G28" s="18"/>
      <c r="H28" s="18"/>
      <c r="I28" s="18"/>
    </row>
    <row r="29" spans="1:10" x14ac:dyDescent="0.25">
      <c r="A29" s="46">
        <f t="shared" si="2"/>
        <v>10000</v>
      </c>
      <c r="D29" s="26">
        <f t="shared" si="3"/>
        <v>10000</v>
      </c>
      <c r="E29" s="27">
        <f t="shared" si="1"/>
        <v>10000</v>
      </c>
      <c r="F29" s="24"/>
    </row>
    <row r="30" spans="1:10" x14ac:dyDescent="0.25">
      <c r="E30" s="19"/>
      <c r="F30" s="24"/>
    </row>
    <row r="31" spans="1:10" x14ac:dyDescent="0.25">
      <c r="C31" s="3" t="s">
        <v>330</v>
      </c>
      <c r="E31" s="19"/>
      <c r="F31" s="24"/>
      <c r="J31" s="17" t="s">
        <v>76</v>
      </c>
    </row>
    <row r="32" spans="1:10" x14ac:dyDescent="0.25">
      <c r="B32" t="s">
        <v>318</v>
      </c>
      <c r="C32" t="s">
        <v>324</v>
      </c>
      <c r="D32" s="3" t="s">
        <v>319</v>
      </c>
      <c r="E32" s="56" t="str">
        <f>'Read Me'!A1</f>
        <v>Introduction to MS Excel</v>
      </c>
      <c r="F32" s="24"/>
      <c r="J32" s="55" t="s">
        <v>325</v>
      </c>
    </row>
    <row r="33" spans="4:10" x14ac:dyDescent="0.25">
      <c r="D33" s="3" t="s">
        <v>320</v>
      </c>
      <c r="E33" s="56" t="str">
        <f>'1-Formatting'!A1</f>
        <v>1-Formatting:  How to format cells or groups of cells:</v>
      </c>
      <c r="F33" s="24"/>
      <c r="J33" s="55" t="s">
        <v>327</v>
      </c>
    </row>
    <row r="34" spans="4:10" x14ac:dyDescent="0.25">
      <c r="D34" s="3" t="s">
        <v>321</v>
      </c>
      <c r="E34" s="56" t="str">
        <f>'2-Numbers'!A1</f>
        <v>2-Representation of Numbers in Excel</v>
      </c>
      <c r="F34" s="24"/>
      <c r="J34" s="55" t="s">
        <v>326</v>
      </c>
    </row>
    <row r="35" spans="4:10" x14ac:dyDescent="0.25">
      <c r="D35" s="3" t="s">
        <v>322</v>
      </c>
      <c r="E35" s="56" t="str">
        <f>'3-Formulas'!A1</f>
        <v>3-Formulas</v>
      </c>
      <c r="J35" s="55" t="s">
        <v>328</v>
      </c>
    </row>
    <row r="36" spans="4:10" x14ac:dyDescent="0.25">
      <c r="D36" s="3" t="s">
        <v>323</v>
      </c>
      <c r="E36" s="56" t="str">
        <f>'4-Macros'!A1</f>
        <v>Introduction to Excel Macros</v>
      </c>
      <c r="J36" s="55" t="s">
        <v>329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4"/>
  <sheetViews>
    <sheetView tabSelected="1" topLeftCell="A136" zoomScale="120" zoomScaleNormal="120" workbookViewId="0">
      <selection activeCell="B162" sqref="B162"/>
    </sheetView>
  </sheetViews>
  <sheetFormatPr defaultRowHeight="15" x14ac:dyDescent="0.25"/>
  <cols>
    <col min="1" max="1" width="11.85546875" customWidth="1"/>
    <col min="2" max="2" width="24.42578125" customWidth="1"/>
    <col min="3" max="3" width="12.7109375" customWidth="1"/>
    <col min="4" max="4" width="14.42578125" customWidth="1"/>
    <col min="5" max="5" width="19.28515625" customWidth="1"/>
    <col min="6" max="6" width="13" customWidth="1"/>
    <col min="7" max="7" width="12.28515625" bestFit="1" customWidth="1"/>
    <col min="9" max="9" width="14.85546875" customWidth="1"/>
    <col min="11" max="11" width="7.42578125" customWidth="1"/>
    <col min="12" max="12" width="38.7109375" customWidth="1"/>
  </cols>
  <sheetData>
    <row r="1" spans="1:12" x14ac:dyDescent="0.25">
      <c r="A1" s="5" t="s">
        <v>147</v>
      </c>
      <c r="B1" s="3"/>
      <c r="C1" s="3" t="s">
        <v>126</v>
      </c>
      <c r="D1" s="3"/>
      <c r="E1" s="3"/>
    </row>
    <row r="2" spans="1:12" x14ac:dyDescent="0.25">
      <c r="A2" s="5"/>
      <c r="B2" s="3"/>
      <c r="C2" s="3"/>
      <c r="D2" s="3"/>
      <c r="E2" s="3"/>
    </row>
    <row r="3" spans="1:12" x14ac:dyDescent="0.25">
      <c r="B3" s="5" t="s">
        <v>127</v>
      </c>
    </row>
    <row r="4" spans="1:12" x14ac:dyDescent="0.25">
      <c r="B4" s="5" t="s">
        <v>128</v>
      </c>
    </row>
    <row r="5" spans="1:12" x14ac:dyDescent="0.25">
      <c r="A5" s="5" t="s">
        <v>131</v>
      </c>
      <c r="D5" s="3" t="s">
        <v>132</v>
      </c>
    </row>
    <row r="6" spans="1:12" x14ac:dyDescent="0.25">
      <c r="A6" s="5" t="s">
        <v>133</v>
      </c>
      <c r="D6">
        <f>ROW(A14)</f>
        <v>14</v>
      </c>
    </row>
    <row r="7" spans="1:12" x14ac:dyDescent="0.25">
      <c r="A7" s="5" t="s">
        <v>134</v>
      </c>
      <c r="D7">
        <f>ROW(B34)</f>
        <v>34</v>
      </c>
    </row>
    <row r="8" spans="1:12" x14ac:dyDescent="0.25">
      <c r="A8" s="5" t="str">
        <f>+A59</f>
        <v xml:space="preserve">C-Statistical </v>
      </c>
      <c r="D8">
        <f>ROW(A59)</f>
        <v>59</v>
      </c>
    </row>
    <row r="9" spans="1:12" x14ac:dyDescent="0.25">
      <c r="A9" s="5" t="s">
        <v>136</v>
      </c>
      <c r="D9">
        <f>+ROW(A75)</f>
        <v>75</v>
      </c>
    </row>
    <row r="10" spans="1:12" x14ac:dyDescent="0.25">
      <c r="A10" s="5" t="s">
        <v>137</v>
      </c>
      <c r="D10">
        <f>ROW(A84)</f>
        <v>84</v>
      </c>
    </row>
    <row r="11" spans="1:12" x14ac:dyDescent="0.25">
      <c r="A11" s="5" t="s">
        <v>170</v>
      </c>
      <c r="D11">
        <f>ROW(A108)</f>
        <v>108</v>
      </c>
    </row>
    <row r="12" spans="1:12" x14ac:dyDescent="0.25">
      <c r="A12" s="5" t="s">
        <v>189</v>
      </c>
      <c r="D12">
        <f>ROW(A119)</f>
        <v>119</v>
      </c>
    </row>
    <row r="13" spans="1:12" s="44" customFormat="1" ht="8.25" customHeight="1" x14ac:dyDescent="0.25">
      <c r="A13" s="47"/>
    </row>
    <row r="14" spans="1:12" x14ac:dyDescent="0.25">
      <c r="A14" s="5" t="s">
        <v>133</v>
      </c>
    </row>
    <row r="15" spans="1:12" x14ac:dyDescent="0.25">
      <c r="E15" s="28">
        <v>3.5</v>
      </c>
    </row>
    <row r="16" spans="1:12" ht="51" x14ac:dyDescent="0.25">
      <c r="A16" s="16" t="s">
        <v>66</v>
      </c>
      <c r="B16" s="16" t="s">
        <v>67</v>
      </c>
      <c r="C16" s="16" t="s">
        <v>68</v>
      </c>
      <c r="D16" s="16" t="s">
        <v>69</v>
      </c>
      <c r="E16" s="16" t="s">
        <v>70</v>
      </c>
      <c r="F16" s="16" t="s">
        <v>71</v>
      </c>
      <c r="G16" s="16" t="s">
        <v>72</v>
      </c>
      <c r="H16" s="16" t="s">
        <v>73</v>
      </c>
      <c r="I16" s="16" t="s">
        <v>74</v>
      </c>
      <c r="J16" s="16" t="s">
        <v>75</v>
      </c>
      <c r="K16" s="29" t="s">
        <v>76</v>
      </c>
      <c r="L16" s="29" t="s">
        <v>77</v>
      </c>
    </row>
    <row r="17" spans="1:12" x14ac:dyDescent="0.25">
      <c r="A17" s="15">
        <v>3</v>
      </c>
      <c r="B17">
        <f t="shared" ref="B17:B32" si="0">+A17*3</f>
        <v>9</v>
      </c>
      <c r="D17">
        <f t="shared" ref="D17:D32" si="1">+A17*A17</f>
        <v>9</v>
      </c>
      <c r="E17">
        <f t="shared" ref="E17:E32" si="2">+A17*$E$15</f>
        <v>10.5</v>
      </c>
      <c r="F17">
        <f t="shared" ref="F17:F32" si="3">SQRT(A17)</f>
        <v>1.7320508075688772</v>
      </c>
      <c r="G17">
        <f t="shared" ref="G17:G32" si="4">+A17/PI()</f>
        <v>0.95492965855137202</v>
      </c>
      <c r="H17">
        <f t="shared" ref="H17:H32" si="5">+A17*5+7</f>
        <v>22</v>
      </c>
      <c r="I17" t="str">
        <f t="shared" ref="I17:I32" si="6">+A17-2&amp;" hello"</f>
        <v>1 hello</v>
      </c>
      <c r="J17">
        <f t="shared" ref="J17:J32" si="7">LN(A17)</f>
        <v>1.0986122886681098</v>
      </c>
      <c r="K17" s="3">
        <v>1</v>
      </c>
      <c r="L17" s="4" t="s">
        <v>78</v>
      </c>
    </row>
    <row r="18" spans="1:12" x14ac:dyDescent="0.25">
      <c r="A18" s="15">
        <v>643</v>
      </c>
      <c r="B18">
        <f t="shared" si="0"/>
        <v>1929</v>
      </c>
      <c r="C18">
        <f t="shared" ref="C18:C32" si="8">+A18*A17</f>
        <v>1929</v>
      </c>
      <c r="D18">
        <f t="shared" si="1"/>
        <v>413449</v>
      </c>
      <c r="E18">
        <f t="shared" si="2"/>
        <v>2250.5</v>
      </c>
      <c r="F18">
        <f t="shared" si="3"/>
        <v>25.357444666211933</v>
      </c>
      <c r="G18">
        <f t="shared" si="4"/>
        <v>204.6732568161774</v>
      </c>
      <c r="H18">
        <f t="shared" si="5"/>
        <v>3222</v>
      </c>
      <c r="I18" t="str">
        <f t="shared" si="6"/>
        <v>641 hello</v>
      </c>
      <c r="J18">
        <f t="shared" si="7"/>
        <v>6.4661447242376191</v>
      </c>
      <c r="K18" s="3">
        <v>2</v>
      </c>
      <c r="L18" s="4" t="s">
        <v>79</v>
      </c>
    </row>
    <row r="19" spans="1:12" x14ac:dyDescent="0.25">
      <c r="A19" s="15">
        <v>235</v>
      </c>
      <c r="B19">
        <f t="shared" si="0"/>
        <v>705</v>
      </c>
      <c r="C19">
        <f t="shared" si="8"/>
        <v>151105</v>
      </c>
      <c r="D19">
        <f t="shared" si="1"/>
        <v>55225</v>
      </c>
      <c r="E19">
        <f t="shared" si="2"/>
        <v>822.5</v>
      </c>
      <c r="F19">
        <f t="shared" si="3"/>
        <v>15.329709716755891</v>
      </c>
      <c r="G19">
        <f t="shared" si="4"/>
        <v>74.802823253190809</v>
      </c>
      <c r="H19">
        <f t="shared" si="5"/>
        <v>1182</v>
      </c>
      <c r="I19" t="str">
        <f t="shared" si="6"/>
        <v>233 hello</v>
      </c>
      <c r="J19">
        <f t="shared" si="7"/>
        <v>5.4595855141441589</v>
      </c>
      <c r="K19" s="3">
        <v>3</v>
      </c>
      <c r="L19" s="4" t="s">
        <v>80</v>
      </c>
    </row>
    <row r="20" spans="1:12" x14ac:dyDescent="0.25">
      <c r="A20" s="15">
        <v>3.4</v>
      </c>
      <c r="B20">
        <f t="shared" si="0"/>
        <v>10.199999999999999</v>
      </c>
      <c r="C20">
        <f t="shared" si="8"/>
        <v>799</v>
      </c>
      <c r="D20">
        <f t="shared" si="1"/>
        <v>11.559999999999999</v>
      </c>
      <c r="E20">
        <f t="shared" si="2"/>
        <v>11.9</v>
      </c>
      <c r="F20">
        <f t="shared" si="3"/>
        <v>1.8439088914585775</v>
      </c>
      <c r="G20">
        <f t="shared" si="4"/>
        <v>1.0822536130248883</v>
      </c>
      <c r="H20">
        <f t="shared" si="5"/>
        <v>24</v>
      </c>
      <c r="I20" t="str">
        <f t="shared" si="6"/>
        <v>1.4 hello</v>
      </c>
      <c r="J20">
        <f t="shared" si="7"/>
        <v>1.2237754316221157</v>
      </c>
      <c r="K20" s="3">
        <v>4</v>
      </c>
      <c r="L20" s="4" t="s">
        <v>81</v>
      </c>
    </row>
    <row r="21" spans="1:12" x14ac:dyDescent="0.25">
      <c r="A21" s="15">
        <v>0.99380000000000002</v>
      </c>
      <c r="B21">
        <f t="shared" si="0"/>
        <v>2.9813999999999998</v>
      </c>
      <c r="C21">
        <f t="shared" si="8"/>
        <v>3.3789199999999999</v>
      </c>
      <c r="D21">
        <f t="shared" si="1"/>
        <v>0.98763844000000001</v>
      </c>
      <c r="E21">
        <f t="shared" si="2"/>
        <v>3.4782999999999999</v>
      </c>
      <c r="F21">
        <f t="shared" si="3"/>
        <v>0.99689518004652822</v>
      </c>
      <c r="G21">
        <f t="shared" si="4"/>
        <v>0.31633636488945116</v>
      </c>
      <c r="H21">
        <f t="shared" si="5"/>
        <v>11.969000000000001</v>
      </c>
      <c r="I21" t="str">
        <f t="shared" si="6"/>
        <v>-1.0062 hello</v>
      </c>
      <c r="J21">
        <f t="shared" si="7"/>
        <v>-6.2192998139168326E-3</v>
      </c>
      <c r="K21" s="3">
        <v>5</v>
      </c>
      <c r="L21" s="4" t="s">
        <v>310</v>
      </c>
    </row>
    <row r="22" spans="1:12" x14ac:dyDescent="0.25">
      <c r="A22" s="15">
        <v>3</v>
      </c>
      <c r="B22">
        <f t="shared" si="0"/>
        <v>9</v>
      </c>
      <c r="C22">
        <f t="shared" si="8"/>
        <v>2.9813999999999998</v>
      </c>
      <c r="D22">
        <f t="shared" si="1"/>
        <v>9</v>
      </c>
      <c r="E22">
        <f t="shared" si="2"/>
        <v>10.5</v>
      </c>
      <c r="F22">
        <f t="shared" si="3"/>
        <v>1.7320508075688772</v>
      </c>
      <c r="G22">
        <f t="shared" si="4"/>
        <v>0.95492965855137202</v>
      </c>
      <c r="H22">
        <f t="shared" si="5"/>
        <v>22</v>
      </c>
      <c r="I22" t="str">
        <f t="shared" si="6"/>
        <v>1 hello</v>
      </c>
      <c r="J22">
        <f t="shared" si="7"/>
        <v>1.0986122886681098</v>
      </c>
      <c r="K22" s="3">
        <v>6</v>
      </c>
      <c r="L22" s="4" t="s">
        <v>311</v>
      </c>
    </row>
    <row r="23" spans="1:12" x14ac:dyDescent="0.25">
      <c r="A23" s="15">
        <v>5</v>
      </c>
      <c r="B23">
        <f t="shared" si="0"/>
        <v>15</v>
      </c>
      <c r="C23">
        <f t="shared" si="8"/>
        <v>15</v>
      </c>
      <c r="D23">
        <f t="shared" si="1"/>
        <v>25</v>
      </c>
      <c r="E23">
        <f t="shared" si="2"/>
        <v>17.5</v>
      </c>
      <c r="F23">
        <f t="shared" si="3"/>
        <v>2.2360679774997898</v>
      </c>
      <c r="G23">
        <f t="shared" si="4"/>
        <v>1.5915494309189535</v>
      </c>
      <c r="H23">
        <f t="shared" si="5"/>
        <v>32</v>
      </c>
      <c r="I23" t="str">
        <f t="shared" si="6"/>
        <v>3 hello</v>
      </c>
      <c r="J23">
        <f t="shared" si="7"/>
        <v>1.6094379124341003</v>
      </c>
      <c r="K23" s="3">
        <v>7</v>
      </c>
      <c r="L23" s="4" t="s">
        <v>82</v>
      </c>
    </row>
    <row r="24" spans="1:12" x14ac:dyDescent="0.25">
      <c r="A24" s="15">
        <v>233</v>
      </c>
      <c r="B24">
        <f t="shared" si="0"/>
        <v>699</v>
      </c>
      <c r="C24">
        <f t="shared" si="8"/>
        <v>1165</v>
      </c>
      <c r="D24">
        <f t="shared" si="1"/>
        <v>54289</v>
      </c>
      <c r="E24">
        <f t="shared" si="2"/>
        <v>815.5</v>
      </c>
      <c r="F24">
        <f t="shared" si="3"/>
        <v>15.264337522473747</v>
      </c>
      <c r="G24">
        <f t="shared" si="4"/>
        <v>74.166203480823228</v>
      </c>
      <c r="H24">
        <f t="shared" si="5"/>
        <v>1172</v>
      </c>
      <c r="I24" t="str">
        <f t="shared" si="6"/>
        <v>231 hello</v>
      </c>
      <c r="J24">
        <f t="shared" si="7"/>
        <v>5.4510384535657002</v>
      </c>
      <c r="K24" s="3">
        <v>8</v>
      </c>
      <c r="L24" s="4" t="s">
        <v>83</v>
      </c>
    </row>
    <row r="25" spans="1:12" x14ac:dyDescent="0.25">
      <c r="A25" s="15">
        <v>39.299999999999997</v>
      </c>
      <c r="B25">
        <f t="shared" si="0"/>
        <v>117.89999999999999</v>
      </c>
      <c r="C25">
        <f t="shared" si="8"/>
        <v>9156.9</v>
      </c>
      <c r="D25">
        <f t="shared" si="1"/>
        <v>1544.4899999999998</v>
      </c>
      <c r="E25">
        <f t="shared" si="2"/>
        <v>137.54999999999998</v>
      </c>
      <c r="F25">
        <f t="shared" si="3"/>
        <v>6.2689712074629913</v>
      </c>
      <c r="G25">
        <f t="shared" si="4"/>
        <v>12.509578527022972</v>
      </c>
      <c r="H25">
        <f t="shared" si="5"/>
        <v>203.5</v>
      </c>
      <c r="I25" t="str">
        <f t="shared" si="6"/>
        <v>37.3 hello</v>
      </c>
      <c r="J25">
        <f t="shared" si="7"/>
        <v>3.6712245188752153</v>
      </c>
      <c r="K25" s="3">
        <v>9</v>
      </c>
      <c r="L25" s="4" t="s">
        <v>309</v>
      </c>
    </row>
    <row r="26" spans="1:12" x14ac:dyDescent="0.25">
      <c r="A26" s="15">
        <v>2.4300000000000002</v>
      </c>
      <c r="B26">
        <f t="shared" si="0"/>
        <v>7.2900000000000009</v>
      </c>
      <c r="C26">
        <f t="shared" si="8"/>
        <v>95.498999999999995</v>
      </c>
      <c r="D26">
        <f t="shared" si="1"/>
        <v>5.9049000000000005</v>
      </c>
      <c r="E26">
        <f t="shared" si="2"/>
        <v>8.5050000000000008</v>
      </c>
      <c r="F26">
        <f t="shared" si="3"/>
        <v>1.5588457268119895</v>
      </c>
      <c r="G26">
        <f t="shared" si="4"/>
        <v>0.77349302342661141</v>
      </c>
      <c r="H26">
        <f t="shared" si="5"/>
        <v>19.149999999999999</v>
      </c>
      <c r="I26" t="str">
        <f t="shared" si="6"/>
        <v>0.43 hello</v>
      </c>
      <c r="J26">
        <f t="shared" si="7"/>
        <v>0.88789125735245711</v>
      </c>
    </row>
    <row r="27" spans="1:12" ht="60" x14ac:dyDescent="0.25">
      <c r="A27" s="15">
        <v>-231</v>
      </c>
      <c r="B27">
        <f t="shared" si="0"/>
        <v>-693</v>
      </c>
      <c r="C27">
        <f t="shared" si="8"/>
        <v>-561.33000000000004</v>
      </c>
      <c r="D27">
        <f t="shared" si="1"/>
        <v>53361</v>
      </c>
      <c r="E27">
        <f t="shared" si="2"/>
        <v>-808.5</v>
      </c>
      <c r="F27" t="e">
        <f t="shared" si="3"/>
        <v>#NUM!</v>
      </c>
      <c r="G27">
        <f t="shared" si="4"/>
        <v>-73.529583708455647</v>
      </c>
      <c r="H27">
        <f t="shared" si="5"/>
        <v>-1148</v>
      </c>
      <c r="I27" t="str">
        <f t="shared" si="6"/>
        <v>-233 hello</v>
      </c>
      <c r="J27" s="3" t="e">
        <f t="shared" si="7"/>
        <v>#NUM!</v>
      </c>
      <c r="L27" s="11" t="s">
        <v>266</v>
      </c>
    </row>
    <row r="28" spans="1:12" x14ac:dyDescent="0.25">
      <c r="A28" s="15">
        <v>731.9393</v>
      </c>
      <c r="B28">
        <f t="shared" si="0"/>
        <v>2195.8179</v>
      </c>
      <c r="C28">
        <f t="shared" si="8"/>
        <v>-169077.97829999999</v>
      </c>
      <c r="D28">
        <f t="shared" si="1"/>
        <v>535735.13888449001</v>
      </c>
      <c r="E28">
        <f t="shared" si="2"/>
        <v>2561.78755</v>
      </c>
      <c r="F28">
        <f t="shared" si="3"/>
        <v>27.054376725402491</v>
      </c>
      <c r="G28">
        <f t="shared" si="4"/>
        <v>232.98351527644343</v>
      </c>
      <c r="H28">
        <f t="shared" si="5"/>
        <v>3666.6965</v>
      </c>
      <c r="I28" t="str">
        <f t="shared" si="6"/>
        <v>729.9393 hello</v>
      </c>
      <c r="J28">
        <f t="shared" si="7"/>
        <v>6.5956975870257004</v>
      </c>
    </row>
    <row r="29" spans="1:12" x14ac:dyDescent="0.25">
      <c r="A29" s="15">
        <v>-1.3300000000000001E-4</v>
      </c>
      <c r="B29">
        <f t="shared" si="0"/>
        <v>-3.9900000000000005E-4</v>
      </c>
      <c r="C29">
        <f t="shared" si="8"/>
        <v>-9.7347926900000006E-2</v>
      </c>
      <c r="D29">
        <f t="shared" si="1"/>
        <v>1.7689E-8</v>
      </c>
      <c r="E29">
        <f t="shared" si="2"/>
        <v>-4.6550000000000004E-4</v>
      </c>
      <c r="F29" t="e">
        <f t="shared" si="3"/>
        <v>#NUM!</v>
      </c>
      <c r="G29">
        <f t="shared" si="4"/>
        <v>-4.2335214862444162E-5</v>
      </c>
      <c r="H29">
        <f t="shared" si="5"/>
        <v>6.9993350000000003</v>
      </c>
      <c r="I29" t="str">
        <f t="shared" si="6"/>
        <v>-2.000133 hello</v>
      </c>
      <c r="J29" s="3" t="e">
        <f t="shared" si="7"/>
        <v>#NUM!</v>
      </c>
    </row>
    <row r="30" spans="1:12" x14ac:dyDescent="0.25">
      <c r="A30" s="15">
        <v>394.23099999999999</v>
      </c>
      <c r="B30">
        <f t="shared" si="0"/>
        <v>1182.693</v>
      </c>
      <c r="C30">
        <f t="shared" si="8"/>
        <v>-5.2432723000000001E-2</v>
      </c>
      <c r="D30">
        <f t="shared" si="1"/>
        <v>155418.08136099999</v>
      </c>
      <c r="E30">
        <f t="shared" si="2"/>
        <v>1379.8085000000001</v>
      </c>
      <c r="F30">
        <f t="shared" si="3"/>
        <v>19.855251194583261</v>
      </c>
      <c r="G30">
        <f t="shared" si="4"/>
        <v>125.48762474012199</v>
      </c>
      <c r="H30">
        <f t="shared" si="5"/>
        <v>1978.155</v>
      </c>
      <c r="I30" t="str">
        <f t="shared" si="6"/>
        <v>392.231 hello</v>
      </c>
      <c r="J30">
        <f t="shared" si="7"/>
        <v>5.9769370319107544</v>
      </c>
    </row>
    <row r="31" spans="1:12" x14ac:dyDescent="0.25">
      <c r="A31" s="15">
        <v>130402.3</v>
      </c>
      <c r="B31">
        <f t="shared" si="0"/>
        <v>391206.9</v>
      </c>
      <c r="C31">
        <f t="shared" si="8"/>
        <v>51408629.131300002</v>
      </c>
      <c r="D31">
        <f t="shared" si="1"/>
        <v>17004759845.290001</v>
      </c>
      <c r="E31">
        <f t="shared" si="2"/>
        <v>456408.05</v>
      </c>
      <c r="F31">
        <f t="shared" si="3"/>
        <v>361.11258632177305</v>
      </c>
      <c r="G31">
        <f t="shared" si="4"/>
        <v>41508.341271104531</v>
      </c>
      <c r="H31">
        <f t="shared" si="5"/>
        <v>652018.5</v>
      </c>
      <c r="I31" t="str">
        <f t="shared" si="6"/>
        <v>130400.3 hello</v>
      </c>
      <c r="J31">
        <f t="shared" si="7"/>
        <v>11.778379566355952</v>
      </c>
    </row>
    <row r="32" spans="1:12" x14ac:dyDescent="0.25">
      <c r="A32" s="15">
        <v>12304</v>
      </c>
      <c r="B32">
        <f t="shared" si="0"/>
        <v>36912</v>
      </c>
      <c r="C32">
        <f t="shared" si="8"/>
        <v>1604469899.2</v>
      </c>
      <c r="D32">
        <f t="shared" si="1"/>
        <v>151388416</v>
      </c>
      <c r="E32">
        <f t="shared" si="2"/>
        <v>43064</v>
      </c>
      <c r="F32">
        <f t="shared" si="3"/>
        <v>110.92339699089638</v>
      </c>
      <c r="G32">
        <f t="shared" si="4"/>
        <v>3916.4848396053608</v>
      </c>
      <c r="H32">
        <f t="shared" si="5"/>
        <v>61527</v>
      </c>
      <c r="I32" t="str">
        <f t="shared" si="6"/>
        <v>12302 hello</v>
      </c>
      <c r="J32">
        <f t="shared" si="7"/>
        <v>9.4176796917454251</v>
      </c>
    </row>
    <row r="33" spans="1:9" s="44" customFormat="1" ht="8.25" customHeight="1" x14ac:dyDescent="0.25"/>
    <row r="34" spans="1:9" x14ac:dyDescent="0.25">
      <c r="A34" s="5" t="s">
        <v>134</v>
      </c>
    </row>
    <row r="35" spans="1:9" x14ac:dyDescent="0.25">
      <c r="F35" t="s">
        <v>152</v>
      </c>
      <c r="H35" s="6" t="s">
        <v>76</v>
      </c>
    </row>
    <row r="36" spans="1:9" x14ac:dyDescent="0.25">
      <c r="B36" s="4" t="s">
        <v>148</v>
      </c>
      <c r="C36" t="s">
        <v>149</v>
      </c>
      <c r="F36">
        <f>LEN("hello")</f>
        <v>5</v>
      </c>
      <c r="H36" s="37" t="s">
        <v>150</v>
      </c>
    </row>
    <row r="37" spans="1:9" x14ac:dyDescent="0.25">
      <c r="B37" s="4" t="s">
        <v>154</v>
      </c>
      <c r="C37" t="s">
        <v>151</v>
      </c>
      <c r="F37" t="str">
        <f>LEFT("hello, world",5)</f>
        <v>hello</v>
      </c>
      <c r="H37" s="37" t="s">
        <v>153</v>
      </c>
    </row>
    <row r="38" spans="1:9" x14ac:dyDescent="0.25">
      <c r="B38" s="4" t="s">
        <v>156</v>
      </c>
      <c r="C38" t="s">
        <v>155</v>
      </c>
      <c r="F38" t="str">
        <f>RIGHT("hello, world",4)</f>
        <v>orld</v>
      </c>
      <c r="H38" s="37" t="s">
        <v>160</v>
      </c>
    </row>
    <row r="39" spans="1:9" x14ac:dyDescent="0.25">
      <c r="B39" s="4" t="s">
        <v>157</v>
      </c>
      <c r="C39" t="s">
        <v>158</v>
      </c>
      <c r="F39" t="str">
        <f>MID("hello, world",5,6)</f>
        <v>o, wor</v>
      </c>
      <c r="H39" s="37" t="s">
        <v>159</v>
      </c>
    </row>
    <row r="40" spans="1:9" x14ac:dyDescent="0.25">
      <c r="B40" t="s">
        <v>162</v>
      </c>
      <c r="C40" t="s">
        <v>161</v>
      </c>
      <c r="D40" s="3" t="s">
        <v>163</v>
      </c>
      <c r="H40" s="3"/>
    </row>
    <row r="41" spans="1:9" x14ac:dyDescent="0.25">
      <c r="C41" t="s">
        <v>164</v>
      </c>
      <c r="D41" s="36">
        <v>5</v>
      </c>
      <c r="H41" s="3"/>
    </row>
    <row r="42" spans="1:9" x14ac:dyDescent="0.25">
      <c r="C42" t="s">
        <v>165</v>
      </c>
      <c r="D42" s="36">
        <v>10</v>
      </c>
      <c r="H42" s="3"/>
    </row>
    <row r="43" spans="1:9" ht="30" x14ac:dyDescent="0.25">
      <c r="C43" s="33" t="s">
        <v>167</v>
      </c>
    </row>
    <row r="44" spans="1:9" x14ac:dyDescent="0.25">
      <c r="B44" s="32"/>
      <c r="C44" t="s">
        <v>168</v>
      </c>
      <c r="D44" s="30">
        <v>5</v>
      </c>
      <c r="I44" s="31"/>
    </row>
    <row r="45" spans="1:9" x14ac:dyDescent="0.25">
      <c r="C45" t="s">
        <v>169</v>
      </c>
      <c r="D45">
        <v>10</v>
      </c>
    </row>
    <row r="46" spans="1:9" x14ac:dyDescent="0.25">
      <c r="C46" t="s">
        <v>166</v>
      </c>
      <c r="D46" t="str">
        <f>MID(D40,D41,D42)</f>
        <v>is the tim</v>
      </c>
      <c r="H46" s="37" t="s">
        <v>190</v>
      </c>
    </row>
    <row r="47" spans="1:9" x14ac:dyDescent="0.25">
      <c r="H47" s="37"/>
    </row>
    <row r="48" spans="1:9" x14ac:dyDescent="0.25">
      <c r="B48" s="3" t="s">
        <v>138</v>
      </c>
      <c r="C48" t="s">
        <v>172</v>
      </c>
    </row>
    <row r="49" spans="1:8" x14ac:dyDescent="0.25">
      <c r="B49" t="s">
        <v>139</v>
      </c>
      <c r="C49" s="36" t="s">
        <v>145</v>
      </c>
      <c r="H49" s="6" t="s">
        <v>76</v>
      </c>
    </row>
    <row r="50" spans="1:8" x14ac:dyDescent="0.25">
      <c r="B50" t="s">
        <v>140</v>
      </c>
      <c r="C50" s="36" t="s">
        <v>142</v>
      </c>
    </row>
    <row r="51" spans="1:8" x14ac:dyDescent="0.25">
      <c r="B51" t="s">
        <v>141</v>
      </c>
      <c r="C51">
        <f>FIND(C49,C50,1)</f>
        <v>12</v>
      </c>
      <c r="D51" t="s">
        <v>143</v>
      </c>
      <c r="H51" s="37" t="s">
        <v>187</v>
      </c>
    </row>
    <row r="53" spans="1:8" x14ac:dyDescent="0.25">
      <c r="B53" s="3" t="s">
        <v>144</v>
      </c>
      <c r="C53" t="s">
        <v>173</v>
      </c>
      <c r="H53" s="6" t="s">
        <v>76</v>
      </c>
    </row>
    <row r="54" spans="1:8" x14ac:dyDescent="0.25">
      <c r="B54" t="s">
        <v>139</v>
      </c>
      <c r="C54" s="36" t="s">
        <v>145</v>
      </c>
    </row>
    <row r="55" spans="1:8" x14ac:dyDescent="0.25">
      <c r="B55" t="s">
        <v>140</v>
      </c>
      <c r="C55" s="36" t="s">
        <v>142</v>
      </c>
    </row>
    <row r="56" spans="1:8" x14ac:dyDescent="0.25">
      <c r="B56" t="s">
        <v>141</v>
      </c>
      <c r="C56">
        <f>SEARCH(C54,C55,1)</f>
        <v>12</v>
      </c>
      <c r="D56" t="s">
        <v>143</v>
      </c>
      <c r="H56" s="37" t="s">
        <v>188</v>
      </c>
    </row>
    <row r="57" spans="1:8" x14ac:dyDescent="0.25">
      <c r="B57" t="s">
        <v>146</v>
      </c>
    </row>
    <row r="58" spans="1:8" s="44" customFormat="1" ht="8.25" customHeight="1" x14ac:dyDescent="0.25">
      <c r="H58" s="45"/>
    </row>
    <row r="59" spans="1:8" x14ac:dyDescent="0.25">
      <c r="A59" s="5" t="s">
        <v>135</v>
      </c>
    </row>
    <row r="60" spans="1:8" x14ac:dyDescent="0.25">
      <c r="A60" s="5" t="s">
        <v>84</v>
      </c>
      <c r="D60" s="5" t="s">
        <v>85</v>
      </c>
      <c r="G60" s="6" t="s">
        <v>76</v>
      </c>
    </row>
    <row r="61" spans="1:8" x14ac:dyDescent="0.25">
      <c r="A61" s="15">
        <v>3</v>
      </c>
      <c r="C61" t="s">
        <v>86</v>
      </c>
      <c r="E61">
        <f>AVERAGE($A$61:$A$73)</f>
        <v>505.82801615384608</v>
      </c>
      <c r="G61" s="37" t="s">
        <v>191</v>
      </c>
    </row>
    <row r="62" spans="1:8" x14ac:dyDescent="0.25">
      <c r="A62" s="15">
        <v>5</v>
      </c>
      <c r="C62" t="s">
        <v>87</v>
      </c>
      <c r="E62">
        <f>MIN($A$61:$A$73)</f>
        <v>1.0000000000000001E-5</v>
      </c>
      <c r="G62" s="37" t="s">
        <v>192</v>
      </c>
    </row>
    <row r="63" spans="1:8" x14ac:dyDescent="0.25">
      <c r="A63" s="15">
        <v>1233</v>
      </c>
      <c r="C63" t="s">
        <v>88</v>
      </c>
      <c r="E63">
        <f>MAX($A$61:$A$73)</f>
        <v>3251</v>
      </c>
      <c r="G63" s="37" t="s">
        <v>193</v>
      </c>
    </row>
    <row r="64" spans="1:8" x14ac:dyDescent="0.25">
      <c r="A64" s="15">
        <v>482</v>
      </c>
      <c r="C64" t="s">
        <v>89</v>
      </c>
      <c r="E64">
        <f>STDEV($A$61:$A$73)</f>
        <v>928.96620350255819</v>
      </c>
      <c r="G64" s="37" t="s">
        <v>194</v>
      </c>
    </row>
    <row r="65" spans="1:7" x14ac:dyDescent="0.25">
      <c r="A65" s="15">
        <v>13</v>
      </c>
      <c r="C65" t="s">
        <v>90</v>
      </c>
      <c r="E65">
        <f>COUNTIF($A$61:$A$73,"&gt;100")</f>
        <v>5</v>
      </c>
      <c r="G65" s="37" t="s">
        <v>195</v>
      </c>
    </row>
    <row r="66" spans="1:7" x14ac:dyDescent="0.25">
      <c r="A66" s="15">
        <v>0.35</v>
      </c>
      <c r="C66" t="s">
        <v>91</v>
      </c>
      <c r="E66">
        <f>SUMIF($A$61:$A$73,"&lt;25")</f>
        <v>24.884010000000004</v>
      </c>
      <c r="G66" s="37" t="s">
        <v>196</v>
      </c>
    </row>
    <row r="67" spans="1:7" x14ac:dyDescent="0.25">
      <c r="A67" s="15">
        <v>1.234</v>
      </c>
      <c r="C67" t="s">
        <v>92</v>
      </c>
      <c r="E67">
        <f>MEDIAN($A$61:$A$73)</f>
        <v>13</v>
      </c>
      <c r="G67" s="37" t="s">
        <v>197</v>
      </c>
    </row>
    <row r="68" spans="1:7" x14ac:dyDescent="0.25">
      <c r="A68" s="15">
        <v>1.0000000000000001E-5</v>
      </c>
      <c r="C68" t="s">
        <v>199</v>
      </c>
      <c r="E68">
        <f>COUNTIF(A61:A73,"&gt;"&amp;F68)</f>
        <v>1</v>
      </c>
      <c r="F68" s="46">
        <v>3000</v>
      </c>
      <c r="G68" s="37" t="s">
        <v>198</v>
      </c>
    </row>
    <row r="69" spans="1:7" x14ac:dyDescent="0.25">
      <c r="A69" s="15">
        <v>3251</v>
      </c>
    </row>
    <row r="70" spans="1:7" x14ac:dyDescent="0.25">
      <c r="A70" s="15">
        <v>1093.9382000000001</v>
      </c>
    </row>
    <row r="71" spans="1:7" x14ac:dyDescent="0.25">
      <c r="A71" s="15">
        <v>99</v>
      </c>
    </row>
    <row r="72" spans="1:7" x14ac:dyDescent="0.25">
      <c r="A72" s="15">
        <v>2.2999999999999998</v>
      </c>
    </row>
    <row r="73" spans="1:7" x14ac:dyDescent="0.25">
      <c r="A73" s="15">
        <v>391.94200000000001</v>
      </c>
    </row>
    <row r="74" spans="1:7" s="44" customFormat="1" ht="8.25" customHeight="1" x14ac:dyDescent="0.25"/>
    <row r="75" spans="1:7" x14ac:dyDescent="0.25">
      <c r="A75" s="5" t="s">
        <v>136</v>
      </c>
      <c r="E75" s="5" t="s">
        <v>93</v>
      </c>
      <c r="F75" s="5" t="s">
        <v>94</v>
      </c>
      <c r="G75" s="6" t="s">
        <v>76</v>
      </c>
    </row>
    <row r="76" spans="1:7" x14ac:dyDescent="0.25">
      <c r="A76" t="s">
        <v>95</v>
      </c>
      <c r="B76" s="15">
        <v>10</v>
      </c>
      <c r="D76" t="s">
        <v>96</v>
      </c>
      <c r="E76" s="34">
        <f>DATE($B$78,$B$76,$B$77)</f>
        <v>38997</v>
      </c>
      <c r="F76" s="34">
        <f>DATE($B$81,$B$79,$B$80)</f>
        <v>42832</v>
      </c>
      <c r="G76" s="38" t="s">
        <v>200</v>
      </c>
    </row>
    <row r="77" spans="1:7" x14ac:dyDescent="0.25">
      <c r="A77" t="s">
        <v>97</v>
      </c>
      <c r="B77" s="15">
        <v>7</v>
      </c>
      <c r="D77" t="s">
        <v>98</v>
      </c>
      <c r="E77" s="35">
        <f>DATE($B$78,$B$76,$B$77)</f>
        <v>38997</v>
      </c>
      <c r="F77" s="35">
        <f>DATE($B$81,$B$79,$B$80)</f>
        <v>42832</v>
      </c>
      <c r="G77" s="39" t="s">
        <v>201</v>
      </c>
    </row>
    <row r="78" spans="1:7" x14ac:dyDescent="0.25">
      <c r="A78" t="s">
        <v>99</v>
      </c>
      <c r="B78" s="15">
        <v>2006</v>
      </c>
      <c r="D78" t="s">
        <v>100</v>
      </c>
      <c r="E78" s="21">
        <f>WEEKDAY(DATE($B$78,$B$76,$B$77))</f>
        <v>7</v>
      </c>
      <c r="F78" s="21">
        <f>WEEKDAY(DATE($B$81,$B$79,$B$80))</f>
        <v>6</v>
      </c>
      <c r="G78" s="40" t="s">
        <v>202</v>
      </c>
    </row>
    <row r="79" spans="1:7" x14ac:dyDescent="0.25">
      <c r="A79" t="s">
        <v>101</v>
      </c>
      <c r="B79" s="15">
        <v>4</v>
      </c>
      <c r="D79" t="s">
        <v>102</v>
      </c>
      <c r="E79" s="21">
        <f>WEEKNUM(DATE($B$78,$B$76,$B$77))</f>
        <v>40</v>
      </c>
      <c r="F79" s="21">
        <f>WEEKNUM(DATE($B$81,$B$79,$B$80))</f>
        <v>14</v>
      </c>
      <c r="G79" s="40" t="s">
        <v>203</v>
      </c>
    </row>
    <row r="80" spans="1:7" x14ac:dyDescent="0.25">
      <c r="A80" t="s">
        <v>103</v>
      </c>
      <c r="B80" s="15">
        <v>7</v>
      </c>
      <c r="D80" t="s">
        <v>293</v>
      </c>
      <c r="E80" s="26" t="str">
        <f ca="1">"mm="&amp;MONTH(NOW())&amp;",dd="&amp;DAY(NOW())&amp;",yy="&amp;YEAR(NOW())</f>
        <v>mm=4,dd=7,yy=2017</v>
      </c>
      <c r="G80" s="41" t="s">
        <v>292</v>
      </c>
    </row>
    <row r="81" spans="1:8" x14ac:dyDescent="0.25">
      <c r="A81" t="s">
        <v>104</v>
      </c>
      <c r="B81" s="15">
        <v>2017</v>
      </c>
      <c r="D81" t="s">
        <v>105</v>
      </c>
      <c r="E81">
        <f>EOMONTH(9/30/2008,2)</f>
        <v>91</v>
      </c>
      <c r="G81" s="37" t="s">
        <v>106</v>
      </c>
    </row>
    <row r="82" spans="1:8" x14ac:dyDescent="0.25">
      <c r="B82" s="15"/>
      <c r="D82" t="s">
        <v>130</v>
      </c>
      <c r="E82">
        <f>DATE($B$81,$B$80,$B$79)-DATE($B$78,$B$76,$B$77)</f>
        <v>3923</v>
      </c>
      <c r="G82" s="37" t="s">
        <v>204</v>
      </c>
    </row>
    <row r="83" spans="1:8" s="44" customFormat="1" ht="8.25" customHeight="1" x14ac:dyDescent="0.25">
      <c r="B83" s="48"/>
    </row>
    <row r="84" spans="1:8" x14ac:dyDescent="0.25">
      <c r="A84" s="5" t="s">
        <v>137</v>
      </c>
    </row>
    <row r="85" spans="1:8" x14ac:dyDescent="0.25">
      <c r="A85" t="s">
        <v>171</v>
      </c>
    </row>
    <row r="86" spans="1:8" x14ac:dyDescent="0.25">
      <c r="A86" t="s">
        <v>107</v>
      </c>
      <c r="B86" t="s">
        <v>108</v>
      </c>
      <c r="D86" t="s">
        <v>109</v>
      </c>
      <c r="E86" s="15" t="s">
        <v>129</v>
      </c>
      <c r="G86" s="6" t="s">
        <v>76</v>
      </c>
    </row>
    <row r="87" spans="1:8" x14ac:dyDescent="0.25">
      <c r="A87" t="s">
        <v>111</v>
      </c>
      <c r="B87">
        <v>30</v>
      </c>
      <c r="C87">
        <v>4</v>
      </c>
      <c r="D87" t="s">
        <v>112</v>
      </c>
      <c r="E87">
        <f>VLOOKUP(E86,A87:C98,2)</f>
        <v>31</v>
      </c>
      <c r="G87" s="37" t="s">
        <v>113</v>
      </c>
      <c r="H87" s="3"/>
    </row>
    <row r="88" spans="1:8" x14ac:dyDescent="0.25">
      <c r="A88" t="s">
        <v>114</v>
      </c>
      <c r="B88">
        <v>31</v>
      </c>
      <c r="C88">
        <v>8</v>
      </c>
      <c r="D88" t="s">
        <v>115</v>
      </c>
      <c r="E88">
        <f>VLOOKUP(E86,A87:C98,3)</f>
        <v>5</v>
      </c>
      <c r="G88" s="37" t="s">
        <v>116</v>
      </c>
      <c r="H88" s="3"/>
    </row>
    <row r="89" spans="1:8" x14ac:dyDescent="0.25">
      <c r="A89" t="s">
        <v>117</v>
      </c>
      <c r="B89">
        <v>31</v>
      </c>
      <c r="C89">
        <v>12</v>
      </c>
    </row>
    <row r="90" spans="1:8" x14ac:dyDescent="0.25">
      <c r="A90" t="s">
        <v>110</v>
      </c>
      <c r="B90">
        <v>28</v>
      </c>
      <c r="C90">
        <v>2</v>
      </c>
    </row>
    <row r="91" spans="1:8" x14ac:dyDescent="0.25">
      <c r="A91" t="s">
        <v>118</v>
      </c>
      <c r="B91">
        <v>31</v>
      </c>
      <c r="C91">
        <v>1</v>
      </c>
      <c r="G91" s="4" t="s">
        <v>300</v>
      </c>
    </row>
    <row r="92" spans="1:8" x14ac:dyDescent="0.25">
      <c r="A92" t="s">
        <v>119</v>
      </c>
      <c r="B92">
        <v>31</v>
      </c>
      <c r="C92">
        <v>7</v>
      </c>
      <c r="G92" t="s">
        <v>299</v>
      </c>
    </row>
    <row r="93" spans="1:8" x14ac:dyDescent="0.25">
      <c r="A93" t="s">
        <v>120</v>
      </c>
      <c r="B93">
        <v>30</v>
      </c>
      <c r="C93">
        <v>6</v>
      </c>
    </row>
    <row r="94" spans="1:8" x14ac:dyDescent="0.25">
      <c r="A94" t="s">
        <v>121</v>
      </c>
      <c r="B94">
        <v>31</v>
      </c>
      <c r="C94">
        <v>3</v>
      </c>
    </row>
    <row r="95" spans="1:8" x14ac:dyDescent="0.25">
      <c r="A95" t="s">
        <v>122</v>
      </c>
      <c r="B95">
        <v>31</v>
      </c>
      <c r="C95">
        <v>5</v>
      </c>
    </row>
    <row r="96" spans="1:8" x14ac:dyDescent="0.25">
      <c r="A96" t="s">
        <v>123</v>
      </c>
      <c r="B96">
        <v>30</v>
      </c>
      <c r="C96">
        <v>11</v>
      </c>
    </row>
    <row r="97" spans="1:8" x14ac:dyDescent="0.25">
      <c r="A97" t="s">
        <v>124</v>
      </c>
      <c r="B97">
        <v>31</v>
      </c>
      <c r="C97">
        <v>10</v>
      </c>
    </row>
    <row r="98" spans="1:8" x14ac:dyDescent="0.25">
      <c r="A98" t="s">
        <v>125</v>
      </c>
      <c r="B98">
        <v>30</v>
      </c>
      <c r="C98">
        <v>9</v>
      </c>
    </row>
    <row r="100" spans="1:8" x14ac:dyDescent="0.25">
      <c r="B100" s="1" t="s">
        <v>4</v>
      </c>
    </row>
    <row r="102" spans="1:8" x14ac:dyDescent="0.25">
      <c r="B102" s="1" t="s">
        <v>2</v>
      </c>
    </row>
    <row r="103" spans="1:8" x14ac:dyDescent="0.25">
      <c r="C103" t="s">
        <v>16</v>
      </c>
    </row>
    <row r="104" spans="1:8" x14ac:dyDescent="0.25">
      <c r="C104" t="s">
        <v>3</v>
      </c>
    </row>
    <row r="105" spans="1:8" x14ac:dyDescent="0.25">
      <c r="C105" t="s">
        <v>5</v>
      </c>
    </row>
    <row r="106" spans="1:8" x14ac:dyDescent="0.25">
      <c r="C106" t="s">
        <v>17</v>
      </c>
    </row>
    <row r="107" spans="1:8" s="44" customFormat="1" ht="8.25" customHeight="1" x14ac:dyDescent="0.25"/>
    <row r="108" spans="1:8" x14ac:dyDescent="0.25">
      <c r="A108" s="3" t="s">
        <v>170</v>
      </c>
      <c r="C108" t="s">
        <v>176</v>
      </c>
      <c r="H108" s="6" t="s">
        <v>76</v>
      </c>
    </row>
    <row r="109" spans="1:8" x14ac:dyDescent="0.25">
      <c r="C109" t="s">
        <v>178</v>
      </c>
      <c r="H109" s="6"/>
    </row>
    <row r="110" spans="1:8" x14ac:dyDescent="0.25">
      <c r="B110" t="s">
        <v>179</v>
      </c>
      <c r="C110">
        <f>SIN(1)</f>
        <v>0.8414709848078965</v>
      </c>
      <c r="H110" s="37" t="s">
        <v>174</v>
      </c>
    </row>
    <row r="111" spans="1:8" x14ac:dyDescent="0.25">
      <c r="B111" t="s">
        <v>206</v>
      </c>
      <c r="C111">
        <f>SIN(C110)</f>
        <v>0.7456241416655579</v>
      </c>
      <c r="H111" s="37" t="s">
        <v>177</v>
      </c>
    </row>
    <row r="112" spans="1:8" x14ac:dyDescent="0.25">
      <c r="B112" t="s">
        <v>207</v>
      </c>
      <c r="C112">
        <f>COS(1)</f>
        <v>0.54030230586813977</v>
      </c>
      <c r="H112" s="37" t="s">
        <v>175</v>
      </c>
    </row>
    <row r="113" spans="1:8" x14ac:dyDescent="0.25">
      <c r="B113" t="s">
        <v>180</v>
      </c>
      <c r="C113">
        <f>TAN(45)</f>
        <v>1.6197751905438615</v>
      </c>
      <c r="H113" s="37" t="s">
        <v>205</v>
      </c>
    </row>
    <row r="114" spans="1:8" x14ac:dyDescent="0.25">
      <c r="B114" t="s">
        <v>181</v>
      </c>
      <c r="C114">
        <f>SIN(RADIANS(30))</f>
        <v>0.49999999999999994</v>
      </c>
      <c r="H114" s="37" t="s">
        <v>182</v>
      </c>
    </row>
    <row r="115" spans="1:8" x14ac:dyDescent="0.25">
      <c r="B115" t="s">
        <v>183</v>
      </c>
      <c r="C115">
        <f>TAN(RADIANS(45))</f>
        <v>0.99999999999999989</v>
      </c>
      <c r="H115" s="37" t="s">
        <v>184</v>
      </c>
    </row>
    <row r="116" spans="1:8" x14ac:dyDescent="0.25">
      <c r="B116" t="s">
        <v>185</v>
      </c>
      <c r="C116">
        <f>ATAN(RADIANS(45))</f>
        <v>0.66577375002835382</v>
      </c>
      <c r="H116" s="37" t="s">
        <v>186</v>
      </c>
    </row>
    <row r="118" spans="1:8" s="44" customFormat="1" ht="8.25" customHeight="1" x14ac:dyDescent="0.25"/>
    <row r="119" spans="1:8" x14ac:dyDescent="0.25">
      <c r="A119" s="3" t="s">
        <v>189</v>
      </c>
      <c r="C119" s="3" t="s">
        <v>233</v>
      </c>
    </row>
    <row r="120" spans="1:8" x14ac:dyDescent="0.25">
      <c r="B120" s="50" t="s">
        <v>6</v>
      </c>
    </row>
    <row r="121" spans="1:8" x14ac:dyDescent="0.25">
      <c r="B121" t="s">
        <v>220</v>
      </c>
    </row>
    <row r="122" spans="1:8" x14ac:dyDescent="0.25">
      <c r="B122" t="s">
        <v>7</v>
      </c>
    </row>
    <row r="123" spans="1:8" x14ac:dyDescent="0.25">
      <c r="C123" t="s">
        <v>225</v>
      </c>
    </row>
    <row r="124" spans="1:8" x14ac:dyDescent="0.25">
      <c r="C124" t="s">
        <v>234</v>
      </c>
    </row>
    <row r="125" spans="1:8" x14ac:dyDescent="0.25">
      <c r="B125" t="s">
        <v>8</v>
      </c>
      <c r="C125" s="52" t="s">
        <v>0</v>
      </c>
      <c r="D125" s="4" t="s">
        <v>226</v>
      </c>
    </row>
    <row r="127" spans="1:8" x14ac:dyDescent="0.25">
      <c r="C127" t="s">
        <v>9</v>
      </c>
    </row>
    <row r="128" spans="1:8" x14ac:dyDescent="0.25">
      <c r="C128">
        <v>1</v>
      </c>
      <c r="D128" t="s">
        <v>219</v>
      </c>
    </row>
    <row r="129" spans="2:4" x14ac:dyDescent="0.25">
      <c r="C129">
        <v>2</v>
      </c>
      <c r="D129" t="s">
        <v>10</v>
      </c>
    </row>
    <row r="130" spans="2:4" x14ac:dyDescent="0.25">
      <c r="C130" t="s">
        <v>11</v>
      </c>
      <c r="D130" t="s">
        <v>18</v>
      </c>
    </row>
    <row r="132" spans="2:4" x14ac:dyDescent="0.25">
      <c r="B132" s="51" t="s">
        <v>12</v>
      </c>
    </row>
    <row r="133" spans="2:4" x14ac:dyDescent="0.25">
      <c r="B133" t="s">
        <v>235</v>
      </c>
    </row>
    <row r="134" spans="2:4" x14ac:dyDescent="0.25">
      <c r="B134" t="s">
        <v>236</v>
      </c>
    </row>
    <row r="135" spans="2:4" x14ac:dyDescent="0.25">
      <c r="B135" t="s">
        <v>227</v>
      </c>
    </row>
    <row r="137" spans="2:4" x14ac:dyDescent="0.25">
      <c r="B137" t="s">
        <v>237</v>
      </c>
    </row>
    <row r="139" spans="2:4" x14ac:dyDescent="0.25">
      <c r="B139" t="s">
        <v>238</v>
      </c>
    </row>
    <row r="140" spans="2:4" x14ac:dyDescent="0.25">
      <c r="B140" t="s">
        <v>228</v>
      </c>
    </row>
    <row r="141" spans="2:4" x14ac:dyDescent="0.25">
      <c r="B141" s="2" t="s">
        <v>1</v>
      </c>
      <c r="C141" s="4" t="s">
        <v>239</v>
      </c>
    </row>
    <row r="143" spans="2:4" x14ac:dyDescent="0.25">
      <c r="B143" t="s">
        <v>240</v>
      </c>
    </row>
    <row r="144" spans="2:4" x14ac:dyDescent="0.25">
      <c r="C144" t="s">
        <v>14</v>
      </c>
    </row>
    <row r="145" spans="1:11" x14ac:dyDescent="0.25">
      <c r="B145" t="s">
        <v>15</v>
      </c>
    </row>
    <row r="146" spans="1:11" x14ac:dyDescent="0.25">
      <c r="B146" s="54"/>
      <c r="C146" s="42"/>
      <c r="D146" s="42"/>
      <c r="E146" s="42"/>
      <c r="F146" s="42"/>
      <c r="G146" s="42"/>
      <c r="H146" s="42"/>
      <c r="I146" s="6" t="s">
        <v>76</v>
      </c>
      <c r="J146" s="42"/>
      <c r="K146" s="42"/>
    </row>
    <row r="147" spans="1:11" x14ac:dyDescent="0.25">
      <c r="A147" t="s">
        <v>218</v>
      </c>
      <c r="D147" s="2">
        <f>COUNTIF(B149:B166,"&gt;''")</f>
        <v>13</v>
      </c>
      <c r="F147" t="s">
        <v>241</v>
      </c>
      <c r="I147" s="37" t="s">
        <v>242</v>
      </c>
    </row>
    <row r="148" spans="1:11" x14ac:dyDescent="0.25">
      <c r="A148" t="s">
        <v>222</v>
      </c>
      <c r="D148" s="53" t="str">
        <f>"'3-Formulas'!$B$149:$B$"&amp;149+D147-1</f>
        <v>'3-Formulas'!$B$149:$B$161</v>
      </c>
      <c r="E148" s="49"/>
      <c r="F148" t="s">
        <v>232</v>
      </c>
    </row>
    <row r="149" spans="1:11" x14ac:dyDescent="0.25">
      <c r="A149" s="3" t="s">
        <v>243</v>
      </c>
      <c r="B149" s="46" t="s">
        <v>214</v>
      </c>
      <c r="D149" s="2">
        <f ca="1">ROWS(INDIRECT(D148))</f>
        <v>13</v>
      </c>
      <c r="E149" s="4" t="s">
        <v>223</v>
      </c>
      <c r="I149" s="37" t="s">
        <v>230</v>
      </c>
    </row>
    <row r="150" spans="1:11" x14ac:dyDescent="0.25">
      <c r="B150" s="46" t="s">
        <v>210</v>
      </c>
      <c r="D150" s="2">
        <f ca="1">COLUMNS(INDIRECT(D148))</f>
        <v>1</v>
      </c>
      <c r="E150" s="4" t="s">
        <v>224</v>
      </c>
      <c r="I150" s="37" t="s">
        <v>231</v>
      </c>
    </row>
    <row r="151" spans="1:11" x14ac:dyDescent="0.25">
      <c r="B151" s="46" t="s">
        <v>0</v>
      </c>
    </row>
    <row r="152" spans="1:11" x14ac:dyDescent="0.25">
      <c r="B152" s="46" t="s">
        <v>208</v>
      </c>
    </row>
    <row r="153" spans="1:11" x14ac:dyDescent="0.25">
      <c r="B153" s="46" t="s">
        <v>212</v>
      </c>
    </row>
    <row r="154" spans="1:11" x14ac:dyDescent="0.25">
      <c r="B154" s="46" t="s">
        <v>213</v>
      </c>
    </row>
    <row r="155" spans="1:11" x14ac:dyDescent="0.25">
      <c r="B155" s="46" t="s">
        <v>13</v>
      </c>
    </row>
    <row r="156" spans="1:11" x14ac:dyDescent="0.25">
      <c r="B156" s="46" t="s">
        <v>217</v>
      </c>
      <c r="D156" t="s">
        <v>221</v>
      </c>
    </row>
    <row r="157" spans="1:11" x14ac:dyDescent="0.25">
      <c r="B157" s="46" t="s">
        <v>209</v>
      </c>
      <c r="D157" t="s">
        <v>229</v>
      </c>
    </row>
    <row r="158" spans="1:11" x14ac:dyDescent="0.25">
      <c r="B158" s="46" t="s">
        <v>1</v>
      </c>
    </row>
    <row r="159" spans="1:11" x14ac:dyDescent="0.25">
      <c r="B159" s="46" t="s">
        <v>215</v>
      </c>
      <c r="D159" t="s">
        <v>244</v>
      </c>
    </row>
    <row r="160" spans="1:11" x14ac:dyDescent="0.25">
      <c r="B160" s="46" t="s">
        <v>211</v>
      </c>
      <c r="D160" t="s">
        <v>245</v>
      </c>
    </row>
    <row r="161" spans="2:2" x14ac:dyDescent="0.25">
      <c r="B161" s="46" t="s">
        <v>216</v>
      </c>
    </row>
    <row r="162" spans="2:2" x14ac:dyDescent="0.25">
      <c r="B162" s="46"/>
    </row>
    <row r="163" spans="2:2" x14ac:dyDescent="0.25">
      <c r="B163" s="46"/>
    </row>
    <row r="164" spans="2:2" x14ac:dyDescent="0.25">
      <c r="B164" s="46"/>
    </row>
  </sheetData>
  <sortState ref="B155:B167">
    <sortCondition ref="B155:B167"/>
  </sortState>
  <dataValidations disablePrompts="1" count="2">
    <dataValidation type="list" allowBlank="1" showInputMessage="1" showErrorMessage="1" sqref="C125">
      <formula1>$B$149:$B$161</formula1>
    </dataValidation>
    <dataValidation type="list" allowBlank="1" showInputMessage="1" showErrorMessage="1" sqref="B141">
      <formula1>INDIRECT(D148)</formula1>
    </dataValidation>
  </dataValidations>
  <pageMargins left="0.7" right="0.7" top="0.75" bottom="0.75" header="0.3" footer="0.3"/>
  <pageSetup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zoomScale="120" zoomScaleNormal="120" workbookViewId="0">
      <selection sqref="A1:L1"/>
    </sheetView>
  </sheetViews>
  <sheetFormatPr defaultRowHeight="15" x14ac:dyDescent="0.25"/>
  <sheetData>
    <row r="1" spans="1:12" x14ac:dyDescent="0.25">
      <c r="A1" s="43" t="s">
        <v>246</v>
      </c>
      <c r="B1" s="43"/>
      <c r="C1" s="43"/>
      <c r="D1" s="43"/>
      <c r="E1" s="43"/>
      <c r="F1" s="43"/>
      <c r="G1" s="43"/>
      <c r="H1" s="43"/>
      <c r="I1" s="43"/>
      <c r="J1" s="43"/>
      <c r="K1" s="43"/>
      <c r="L1" s="43"/>
    </row>
    <row r="3" spans="1:12" x14ac:dyDescent="0.25">
      <c r="B3" t="s">
        <v>247</v>
      </c>
    </row>
    <row r="4" spans="1:12" x14ac:dyDescent="0.25">
      <c r="B4" t="s">
        <v>248</v>
      </c>
    </row>
    <row r="6" spans="1:12" x14ac:dyDescent="0.25">
      <c r="B6" t="s">
        <v>249</v>
      </c>
    </row>
    <row r="7" spans="1:12" x14ac:dyDescent="0.25">
      <c r="B7" t="s">
        <v>250</v>
      </c>
    </row>
    <row r="8" spans="1:12" x14ac:dyDescent="0.25">
      <c r="B8" t="s">
        <v>251</v>
      </c>
    </row>
    <row r="10" spans="1:12" x14ac:dyDescent="0.25">
      <c r="B10" t="s">
        <v>252</v>
      </c>
    </row>
    <row r="11" spans="1:12" x14ac:dyDescent="0.25">
      <c r="B11">
        <v>1</v>
      </c>
      <c r="C11" t="s">
        <v>253</v>
      </c>
    </row>
    <row r="12" spans="1:12" x14ac:dyDescent="0.25">
      <c r="B12">
        <v>2</v>
      </c>
      <c r="C12" t="s">
        <v>254</v>
      </c>
    </row>
    <row r="13" spans="1:12" x14ac:dyDescent="0.25">
      <c r="B13">
        <v>3</v>
      </c>
      <c r="C13" t="s">
        <v>255</v>
      </c>
    </row>
    <row r="14" spans="1:12" x14ac:dyDescent="0.25">
      <c r="C14" t="s">
        <v>256</v>
      </c>
    </row>
    <row r="15" spans="1:12" x14ac:dyDescent="0.25">
      <c r="B15">
        <v>4</v>
      </c>
      <c r="C15" t="s">
        <v>257</v>
      </c>
    </row>
    <row r="16" spans="1:12" x14ac:dyDescent="0.25">
      <c r="B16">
        <v>5</v>
      </c>
      <c r="C16" t="s">
        <v>258</v>
      </c>
    </row>
    <row r="18" spans="2:2" x14ac:dyDescent="0.25">
      <c r="B18" t="s">
        <v>259</v>
      </c>
    </row>
    <row r="20" spans="2:2" x14ac:dyDescent="0.25">
      <c r="B20" t="s">
        <v>260</v>
      </c>
    </row>
    <row r="21" spans="2:2" x14ac:dyDescent="0.25">
      <c r="B21" t="s">
        <v>261</v>
      </c>
    </row>
    <row r="22" spans="2:2" x14ac:dyDescent="0.25">
      <c r="B22" t="s">
        <v>262</v>
      </c>
    </row>
    <row r="23" spans="2:2" x14ac:dyDescent="0.25">
      <c r="B23" t="s">
        <v>263</v>
      </c>
    </row>
    <row r="25" spans="2:2" x14ac:dyDescent="0.25">
      <c r="B25" t="s">
        <v>264</v>
      </c>
    </row>
  </sheetData>
  <mergeCells count="1">
    <mergeCell ref="A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Read Me</vt:lpstr>
      <vt:lpstr>1-Formatting</vt:lpstr>
      <vt:lpstr>2-Numbers</vt:lpstr>
      <vt:lpstr>3-Formulas</vt:lpstr>
      <vt:lpstr>4-Macros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dc:creator>
  <cp:lastModifiedBy>Frank</cp:lastModifiedBy>
  <dcterms:created xsi:type="dcterms:W3CDTF">2013-08-19T00:29:32Z</dcterms:created>
  <dcterms:modified xsi:type="dcterms:W3CDTF">2017-04-07T21:10:51Z</dcterms:modified>
</cp:coreProperties>
</file>